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F20DF50D-105D-4ACC-9A14-0C0592128E4B}" xr6:coauthVersionLast="47" xr6:coauthVersionMax="47" xr10:uidLastSave="{00000000-0000-0000-0000-000000000000}"/>
  <bookViews>
    <workbookView xWindow="-120" yWindow="-120" windowWidth="29040" windowHeight="15840" tabRatio="954" activeTab="11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26" l="1"/>
  <c r="W45" i="26"/>
  <c r="R45" i="26"/>
  <c r="O45" i="26"/>
  <c r="L45" i="26"/>
  <c r="I45" i="26"/>
  <c r="F45" i="26"/>
  <c r="Y44" i="26"/>
  <c r="W44" i="26"/>
  <c r="R44" i="26"/>
  <c r="O44" i="26"/>
  <c r="L44" i="26"/>
  <c r="I44" i="26"/>
  <c r="F44" i="26"/>
  <c r="Y40" i="26"/>
  <c r="W40" i="26"/>
  <c r="R40" i="26"/>
  <c r="O40" i="26"/>
  <c r="L40" i="26"/>
  <c r="I40" i="26"/>
  <c r="F40" i="26"/>
  <c r="Y39" i="26"/>
  <c r="W39" i="26"/>
  <c r="R39" i="26"/>
  <c r="O39" i="26"/>
  <c r="L39" i="26"/>
  <c r="I39" i="26"/>
  <c r="F39" i="26"/>
  <c r="U31" i="26"/>
  <c r="Y29" i="26"/>
  <c r="W29" i="26"/>
  <c r="R29" i="26"/>
  <c r="O29" i="26"/>
  <c r="L29" i="26"/>
  <c r="I29" i="26"/>
  <c r="F29" i="26"/>
  <c r="Y28" i="26"/>
  <c r="W28" i="26"/>
  <c r="R28" i="26"/>
  <c r="O28" i="26"/>
  <c r="L28" i="26"/>
  <c r="I28" i="26"/>
  <c r="F28" i="26"/>
  <c r="Y27" i="26"/>
  <c r="W27" i="26"/>
  <c r="R27" i="26"/>
  <c r="O27" i="26"/>
  <c r="L27" i="26"/>
  <c r="I27" i="26"/>
  <c r="F27" i="26"/>
  <c r="Y26" i="26"/>
  <c r="W26" i="26"/>
  <c r="R26" i="26"/>
  <c r="O26" i="26"/>
  <c r="L26" i="26"/>
  <c r="I26" i="26"/>
  <c r="F26" i="26"/>
  <c r="Y25" i="26"/>
  <c r="W25" i="26"/>
  <c r="R25" i="26"/>
  <c r="O25" i="26"/>
  <c r="L25" i="26"/>
  <c r="I25" i="26"/>
  <c r="F25" i="26"/>
  <c r="Y24" i="26"/>
  <c r="W24" i="26"/>
  <c r="R24" i="26"/>
  <c r="O24" i="26"/>
  <c r="L24" i="26"/>
  <c r="I24" i="26"/>
  <c r="F24" i="26"/>
  <c r="Y23" i="26"/>
  <c r="W23" i="26"/>
  <c r="R23" i="26"/>
  <c r="O23" i="26"/>
  <c r="L23" i="26"/>
  <c r="I23" i="26"/>
  <c r="F23" i="26"/>
  <c r="Y22" i="26"/>
  <c r="W22" i="26"/>
  <c r="R22" i="26"/>
  <c r="O22" i="26"/>
  <c r="L22" i="26"/>
  <c r="I22" i="26"/>
  <c r="F22" i="26"/>
  <c r="Y21" i="26"/>
  <c r="W21" i="26"/>
  <c r="R21" i="26"/>
  <c r="O21" i="26"/>
  <c r="L21" i="26"/>
  <c r="I21" i="26"/>
  <c r="F21" i="26"/>
  <c r="Y20" i="26"/>
  <c r="W20" i="26"/>
  <c r="R20" i="26"/>
  <c r="O20" i="26"/>
  <c r="L20" i="26"/>
  <c r="I20" i="26"/>
  <c r="F20" i="26"/>
  <c r="Y19" i="26"/>
  <c r="W19" i="26"/>
  <c r="R19" i="26"/>
  <c r="O19" i="26"/>
  <c r="L19" i="26"/>
  <c r="I19" i="26"/>
  <c r="F19" i="26"/>
  <c r="Y18" i="26"/>
  <c r="W18" i="26"/>
  <c r="R18" i="26"/>
  <c r="R31" i="26" s="1"/>
  <c r="O18" i="26"/>
  <c r="L18" i="26"/>
  <c r="I18" i="26"/>
  <c r="I31" i="26" s="1"/>
  <c r="F18" i="26"/>
  <c r="F31" i="26" s="1"/>
  <c r="Y17" i="26"/>
  <c r="W17" i="26"/>
  <c r="R17" i="26"/>
  <c r="O17" i="26"/>
  <c r="L17" i="26"/>
  <c r="I17" i="26"/>
  <c r="F17" i="26"/>
  <c r="Y16" i="26"/>
  <c r="Y31" i="26" s="1"/>
  <c r="W16" i="26"/>
  <c r="W31" i="26" s="1"/>
  <c r="R16" i="26"/>
  <c r="O16" i="26"/>
  <c r="O31" i="26" s="1"/>
  <c r="L16" i="26"/>
  <c r="L31" i="26" s="1"/>
  <c r="I16" i="26"/>
  <c r="F16" i="26"/>
  <c r="Y12" i="26"/>
  <c r="W12" i="26"/>
  <c r="R12" i="26"/>
  <c r="O12" i="26"/>
  <c r="K12" i="26"/>
  <c r="I12" i="26"/>
  <c r="F12" i="26"/>
  <c r="Y45" i="31"/>
  <c r="W45" i="31"/>
  <c r="R45" i="31"/>
  <c r="O45" i="31"/>
  <c r="L45" i="31"/>
  <c r="I45" i="31"/>
  <c r="F45" i="31"/>
  <c r="Y44" i="31"/>
  <c r="W44" i="31"/>
  <c r="R44" i="31"/>
  <c r="O44" i="31"/>
  <c r="L44" i="31"/>
  <c r="I44" i="31"/>
  <c r="F44" i="31"/>
  <c r="Y40" i="31"/>
  <c r="W40" i="31"/>
  <c r="R40" i="31"/>
  <c r="O40" i="31"/>
  <c r="L40" i="31"/>
  <c r="I40" i="31"/>
  <c r="F40" i="31"/>
  <c r="Y39" i="31"/>
  <c r="W39" i="31"/>
  <c r="R39" i="31"/>
  <c r="O39" i="31"/>
  <c r="L39" i="31"/>
  <c r="I39" i="31"/>
  <c r="F39" i="31"/>
  <c r="U31" i="31"/>
  <c r="Y29" i="31"/>
  <c r="W29" i="31"/>
  <c r="R29" i="31"/>
  <c r="O29" i="31"/>
  <c r="L29" i="31"/>
  <c r="I29" i="31"/>
  <c r="F29" i="31"/>
  <c r="Y28" i="31"/>
  <c r="W28" i="31"/>
  <c r="R28" i="31"/>
  <c r="O28" i="31"/>
  <c r="L28" i="31"/>
  <c r="I28" i="31"/>
  <c r="F28" i="31"/>
  <c r="Y27" i="31"/>
  <c r="W27" i="31"/>
  <c r="R27" i="31"/>
  <c r="O27" i="31"/>
  <c r="L27" i="31"/>
  <c r="I27" i="31"/>
  <c r="F27" i="31"/>
  <c r="Y26" i="31"/>
  <c r="W26" i="31"/>
  <c r="R26" i="31"/>
  <c r="O26" i="31"/>
  <c r="L26" i="31"/>
  <c r="I26" i="31"/>
  <c r="F26" i="31"/>
  <c r="Y25" i="31"/>
  <c r="W25" i="31"/>
  <c r="R25" i="31"/>
  <c r="O25" i="31"/>
  <c r="L25" i="31"/>
  <c r="I25" i="31"/>
  <c r="F25" i="31"/>
  <c r="Y24" i="31"/>
  <c r="W24" i="31"/>
  <c r="R24" i="31"/>
  <c r="O24" i="31"/>
  <c r="L24" i="31"/>
  <c r="I24" i="31"/>
  <c r="F24" i="31"/>
  <c r="Y23" i="31"/>
  <c r="W23" i="31"/>
  <c r="R23" i="31"/>
  <c r="O23" i="31"/>
  <c r="L23" i="31"/>
  <c r="I23" i="31"/>
  <c r="F23" i="31"/>
  <c r="Y22" i="31"/>
  <c r="W22" i="31"/>
  <c r="R22" i="31"/>
  <c r="O22" i="31"/>
  <c r="L22" i="31"/>
  <c r="I22" i="31"/>
  <c r="F22" i="31"/>
  <c r="Y21" i="31"/>
  <c r="W21" i="31"/>
  <c r="R21" i="31"/>
  <c r="O21" i="31"/>
  <c r="L21" i="31"/>
  <c r="I21" i="31"/>
  <c r="F21" i="31"/>
  <c r="Y20" i="31"/>
  <c r="W20" i="31"/>
  <c r="R20" i="31"/>
  <c r="O20" i="31"/>
  <c r="L20" i="31"/>
  <c r="I20" i="31"/>
  <c r="F20" i="31"/>
  <c r="Y19" i="31"/>
  <c r="W19" i="31"/>
  <c r="R19" i="31"/>
  <c r="O19" i="31"/>
  <c r="L19" i="31"/>
  <c r="I19" i="31"/>
  <c r="F19" i="31"/>
  <c r="Y18" i="31"/>
  <c r="W18" i="31"/>
  <c r="R18" i="31"/>
  <c r="R31" i="31" s="1"/>
  <c r="O18" i="31"/>
  <c r="L18" i="31"/>
  <c r="I18" i="31"/>
  <c r="I31" i="31" s="1"/>
  <c r="F18" i="31"/>
  <c r="F31" i="31" s="1"/>
  <c r="Y17" i="31"/>
  <c r="W17" i="31"/>
  <c r="R17" i="31"/>
  <c r="O17" i="31"/>
  <c r="L17" i="31"/>
  <c r="I17" i="31"/>
  <c r="F17" i="31"/>
  <c r="Y16" i="31"/>
  <c r="Y31" i="31" s="1"/>
  <c r="W16" i="31"/>
  <c r="W31" i="31" s="1"/>
  <c r="R16" i="31"/>
  <c r="O16" i="31"/>
  <c r="O31" i="31" s="1"/>
  <c r="L16" i="31"/>
  <c r="L31" i="31" s="1"/>
  <c r="I16" i="31"/>
  <c r="F16" i="31"/>
  <c r="Y12" i="31"/>
  <c r="W12" i="31"/>
  <c r="R12" i="31"/>
  <c r="O12" i="31"/>
  <c r="K12" i="31"/>
  <c r="I12" i="31"/>
  <c r="F12" i="31"/>
  <c r="Y45" i="32"/>
  <c r="W45" i="32"/>
  <c r="R45" i="32"/>
  <c r="O45" i="32"/>
  <c r="L45" i="32"/>
  <c r="I45" i="32"/>
  <c r="F45" i="32"/>
  <c r="Y44" i="32"/>
  <c r="W44" i="32"/>
  <c r="R44" i="32"/>
  <c r="O44" i="32"/>
  <c r="L44" i="32"/>
  <c r="I44" i="32"/>
  <c r="F44" i="32"/>
  <c r="Y40" i="32"/>
  <c r="W40" i="32"/>
  <c r="R40" i="32"/>
  <c r="O40" i="32"/>
  <c r="L40" i="32"/>
  <c r="I40" i="32"/>
  <c r="F40" i="32"/>
  <c r="Y39" i="32"/>
  <c r="W39" i="32"/>
  <c r="R39" i="32"/>
  <c r="O39" i="32"/>
  <c r="L39" i="32"/>
  <c r="I39" i="32"/>
  <c r="F39" i="32"/>
  <c r="U31" i="32"/>
  <c r="Y29" i="32"/>
  <c r="W29" i="32"/>
  <c r="R29" i="32"/>
  <c r="O29" i="32"/>
  <c r="L29" i="32"/>
  <c r="I29" i="32"/>
  <c r="F29" i="32"/>
  <c r="Y28" i="32"/>
  <c r="W28" i="32"/>
  <c r="R28" i="32"/>
  <c r="O28" i="32"/>
  <c r="L28" i="32"/>
  <c r="I28" i="32"/>
  <c r="F28" i="32"/>
  <c r="Y27" i="32"/>
  <c r="W27" i="32"/>
  <c r="R27" i="32"/>
  <c r="O27" i="32"/>
  <c r="L27" i="32"/>
  <c r="I27" i="32"/>
  <c r="F27" i="32"/>
  <c r="Y26" i="32"/>
  <c r="W26" i="32"/>
  <c r="R26" i="32"/>
  <c r="O26" i="32"/>
  <c r="L26" i="32"/>
  <c r="I26" i="32"/>
  <c r="F26" i="32"/>
  <c r="Y25" i="32"/>
  <c r="W25" i="32"/>
  <c r="R25" i="32"/>
  <c r="O25" i="32"/>
  <c r="L25" i="32"/>
  <c r="I25" i="32"/>
  <c r="F25" i="32"/>
  <c r="Y24" i="32"/>
  <c r="W24" i="32"/>
  <c r="R24" i="32"/>
  <c r="O24" i="32"/>
  <c r="L24" i="32"/>
  <c r="I24" i="32"/>
  <c r="F24" i="32"/>
  <c r="Y23" i="32"/>
  <c r="W23" i="32"/>
  <c r="R23" i="32"/>
  <c r="O23" i="32"/>
  <c r="L23" i="32"/>
  <c r="I23" i="32"/>
  <c r="F23" i="32"/>
  <c r="Y22" i="32"/>
  <c r="W22" i="32"/>
  <c r="R22" i="32"/>
  <c r="O22" i="32"/>
  <c r="L22" i="32"/>
  <c r="I22" i="32"/>
  <c r="F22" i="32"/>
  <c r="Y21" i="32"/>
  <c r="W21" i="32"/>
  <c r="R21" i="32"/>
  <c r="O21" i="32"/>
  <c r="L21" i="32"/>
  <c r="I21" i="32"/>
  <c r="F21" i="32"/>
  <c r="Y20" i="32"/>
  <c r="W20" i="32"/>
  <c r="R20" i="32"/>
  <c r="O20" i="32"/>
  <c r="L20" i="32"/>
  <c r="I20" i="32"/>
  <c r="F20" i="32"/>
  <c r="Y19" i="32"/>
  <c r="W19" i="32"/>
  <c r="R19" i="32"/>
  <c r="O19" i="32"/>
  <c r="L19" i="32"/>
  <c r="I19" i="32"/>
  <c r="F19" i="32"/>
  <c r="Y18" i="32"/>
  <c r="W18" i="32"/>
  <c r="R18" i="32"/>
  <c r="R31" i="32" s="1"/>
  <c r="O18" i="32"/>
  <c r="L18" i="32"/>
  <c r="I18" i="32"/>
  <c r="I31" i="32" s="1"/>
  <c r="F18" i="32"/>
  <c r="F31" i="32" s="1"/>
  <c r="Y17" i="32"/>
  <c r="W17" i="32"/>
  <c r="R17" i="32"/>
  <c r="O17" i="32"/>
  <c r="L17" i="32"/>
  <c r="I17" i="32"/>
  <c r="F17" i="32"/>
  <c r="Y16" i="32"/>
  <c r="Y31" i="32" s="1"/>
  <c r="W16" i="32"/>
  <c r="W31" i="32" s="1"/>
  <c r="R16" i="32"/>
  <c r="O16" i="32"/>
  <c r="O31" i="32" s="1"/>
  <c r="L16" i="32"/>
  <c r="L31" i="32" s="1"/>
  <c r="I16" i="32"/>
  <c r="F16" i="32"/>
  <c r="Y12" i="32"/>
  <c r="W12" i="32"/>
  <c r="R12" i="32"/>
  <c r="O12" i="32"/>
  <c r="K12" i="32"/>
  <c r="I12" i="32"/>
  <c r="F12" i="32"/>
  <c r="Y45" i="34"/>
  <c r="W45" i="34"/>
  <c r="R45" i="34"/>
  <c r="O45" i="34"/>
  <c r="L45" i="34"/>
  <c r="I45" i="34"/>
  <c r="F45" i="34"/>
  <c r="Y44" i="34"/>
  <c r="W44" i="34"/>
  <c r="R44" i="34"/>
  <c r="O44" i="34"/>
  <c r="L44" i="34"/>
  <c r="I44" i="34"/>
  <c r="F44" i="34"/>
  <c r="Y40" i="34"/>
  <c r="W40" i="34"/>
  <c r="R40" i="34"/>
  <c r="O40" i="34"/>
  <c r="L40" i="34"/>
  <c r="I40" i="34"/>
  <c r="F40" i="34"/>
  <c r="Y39" i="34"/>
  <c r="W39" i="34"/>
  <c r="R39" i="34"/>
  <c r="O39" i="34"/>
  <c r="L39" i="34"/>
  <c r="I39" i="34"/>
  <c r="F39" i="34"/>
  <c r="U31" i="34"/>
  <c r="Y29" i="34"/>
  <c r="W29" i="34"/>
  <c r="R29" i="34"/>
  <c r="O29" i="34"/>
  <c r="L29" i="34"/>
  <c r="I29" i="34"/>
  <c r="F29" i="34"/>
  <c r="Y28" i="34"/>
  <c r="W28" i="34"/>
  <c r="R28" i="34"/>
  <c r="O28" i="34"/>
  <c r="L28" i="34"/>
  <c r="I28" i="34"/>
  <c r="F28" i="34"/>
  <c r="Y27" i="34"/>
  <c r="W27" i="34"/>
  <c r="R27" i="34"/>
  <c r="O27" i="34"/>
  <c r="L27" i="34"/>
  <c r="I27" i="34"/>
  <c r="F27" i="34"/>
  <c r="Y26" i="34"/>
  <c r="W26" i="34"/>
  <c r="R26" i="34"/>
  <c r="O26" i="34"/>
  <c r="L26" i="34"/>
  <c r="I26" i="34"/>
  <c r="F26" i="34"/>
  <c r="Y25" i="34"/>
  <c r="W25" i="34"/>
  <c r="R25" i="34"/>
  <c r="O25" i="34"/>
  <c r="L25" i="34"/>
  <c r="I25" i="34"/>
  <c r="F25" i="34"/>
  <c r="Y24" i="34"/>
  <c r="W24" i="34"/>
  <c r="R24" i="34"/>
  <c r="O24" i="34"/>
  <c r="L24" i="34"/>
  <c r="I24" i="34"/>
  <c r="F24" i="34"/>
  <c r="Y23" i="34"/>
  <c r="W23" i="34"/>
  <c r="R23" i="34"/>
  <c r="O23" i="34"/>
  <c r="L23" i="34"/>
  <c r="I23" i="34"/>
  <c r="F23" i="34"/>
  <c r="Y22" i="34"/>
  <c r="W22" i="34"/>
  <c r="R22" i="34"/>
  <c r="O22" i="34"/>
  <c r="L22" i="34"/>
  <c r="I22" i="34"/>
  <c r="F22" i="34"/>
  <c r="Y21" i="34"/>
  <c r="W21" i="34"/>
  <c r="R21" i="34"/>
  <c r="O21" i="34"/>
  <c r="L21" i="34"/>
  <c r="I21" i="34"/>
  <c r="F21" i="34"/>
  <c r="Y20" i="34"/>
  <c r="W20" i="34"/>
  <c r="R20" i="34"/>
  <c r="O20" i="34"/>
  <c r="L20" i="34"/>
  <c r="I20" i="34"/>
  <c r="F20" i="34"/>
  <c r="Y19" i="34"/>
  <c r="W19" i="34"/>
  <c r="R19" i="34"/>
  <c r="O19" i="34"/>
  <c r="L19" i="34"/>
  <c r="I19" i="34"/>
  <c r="F19" i="34"/>
  <c r="Y18" i="34"/>
  <c r="W18" i="34"/>
  <c r="R18" i="34"/>
  <c r="R31" i="34" s="1"/>
  <c r="O18" i="34"/>
  <c r="L18" i="34"/>
  <c r="I18" i="34"/>
  <c r="I31" i="34" s="1"/>
  <c r="F18" i="34"/>
  <c r="F31" i="34" s="1"/>
  <c r="Y17" i="34"/>
  <c r="W17" i="34"/>
  <c r="W31" i="34" s="1"/>
  <c r="R17" i="34"/>
  <c r="O17" i="34"/>
  <c r="L17" i="34"/>
  <c r="I17" i="34"/>
  <c r="F17" i="34"/>
  <c r="Y16" i="34"/>
  <c r="Y31" i="34" s="1"/>
  <c r="W16" i="34"/>
  <c r="R16" i="34"/>
  <c r="O16" i="34"/>
  <c r="O31" i="34" s="1"/>
  <c r="L16" i="34"/>
  <c r="L31" i="34" s="1"/>
  <c r="I16" i="34"/>
  <c r="F16" i="34"/>
  <c r="Y12" i="34"/>
  <c r="W12" i="34"/>
  <c r="R12" i="34"/>
  <c r="O12" i="34"/>
  <c r="K12" i="34"/>
  <c r="I12" i="34"/>
  <c r="F12" i="34"/>
  <c r="Y45" i="33"/>
  <c r="W45" i="33"/>
  <c r="R45" i="33"/>
  <c r="O45" i="33"/>
  <c r="L45" i="33"/>
  <c r="I45" i="33"/>
  <c r="F45" i="33"/>
  <c r="Y44" i="33"/>
  <c r="W44" i="33"/>
  <c r="R44" i="33"/>
  <c r="O44" i="33"/>
  <c r="L44" i="33"/>
  <c r="I44" i="33"/>
  <c r="F44" i="33"/>
  <c r="Y40" i="33"/>
  <c r="W40" i="33"/>
  <c r="R40" i="33"/>
  <c r="O40" i="33"/>
  <c r="L40" i="33"/>
  <c r="I40" i="33"/>
  <c r="F40" i="33"/>
  <c r="Y39" i="33"/>
  <c r="W39" i="33"/>
  <c r="R39" i="33"/>
  <c r="O39" i="33"/>
  <c r="L39" i="33"/>
  <c r="I39" i="33"/>
  <c r="F39" i="33"/>
  <c r="U31" i="33"/>
  <c r="Y29" i="33"/>
  <c r="W29" i="33"/>
  <c r="R29" i="33"/>
  <c r="O29" i="33"/>
  <c r="L29" i="33"/>
  <c r="I29" i="33"/>
  <c r="F29" i="33"/>
  <c r="Y28" i="33"/>
  <c r="W28" i="33"/>
  <c r="R28" i="33"/>
  <c r="O28" i="33"/>
  <c r="L28" i="33"/>
  <c r="I28" i="33"/>
  <c r="F28" i="33"/>
  <c r="Y27" i="33"/>
  <c r="W27" i="33"/>
  <c r="R27" i="33"/>
  <c r="O27" i="33"/>
  <c r="L27" i="33"/>
  <c r="I27" i="33"/>
  <c r="F27" i="33"/>
  <c r="Y26" i="33"/>
  <c r="W26" i="33"/>
  <c r="R26" i="33"/>
  <c r="O26" i="33"/>
  <c r="L26" i="33"/>
  <c r="I26" i="33"/>
  <c r="F26" i="33"/>
  <c r="Y25" i="33"/>
  <c r="W25" i="33"/>
  <c r="R25" i="33"/>
  <c r="O25" i="33"/>
  <c r="L25" i="33"/>
  <c r="I25" i="33"/>
  <c r="F25" i="33"/>
  <c r="Y24" i="33"/>
  <c r="W24" i="33"/>
  <c r="R24" i="33"/>
  <c r="O24" i="33"/>
  <c r="L24" i="33"/>
  <c r="I24" i="33"/>
  <c r="F24" i="33"/>
  <c r="Y23" i="33"/>
  <c r="W23" i="33"/>
  <c r="R23" i="33"/>
  <c r="O23" i="33"/>
  <c r="L23" i="33"/>
  <c r="I23" i="33"/>
  <c r="F23" i="33"/>
  <c r="Y22" i="33"/>
  <c r="W22" i="33"/>
  <c r="R22" i="33"/>
  <c r="O22" i="33"/>
  <c r="L22" i="33"/>
  <c r="I22" i="33"/>
  <c r="F22" i="33"/>
  <c r="Y21" i="33"/>
  <c r="W21" i="33"/>
  <c r="R21" i="33"/>
  <c r="O21" i="33"/>
  <c r="L21" i="33"/>
  <c r="I21" i="33"/>
  <c r="F21" i="33"/>
  <c r="Y20" i="33"/>
  <c r="W20" i="33"/>
  <c r="R20" i="33"/>
  <c r="O20" i="33"/>
  <c r="L20" i="33"/>
  <c r="I20" i="33"/>
  <c r="F20" i="33"/>
  <c r="Y19" i="33"/>
  <c r="W19" i="33"/>
  <c r="R19" i="33"/>
  <c r="O19" i="33"/>
  <c r="L19" i="33"/>
  <c r="I19" i="33"/>
  <c r="F19" i="33"/>
  <c r="Y18" i="33"/>
  <c r="W18" i="33"/>
  <c r="R18" i="33"/>
  <c r="R31" i="33" s="1"/>
  <c r="O18" i="33"/>
  <c r="L18" i="33"/>
  <c r="I18" i="33"/>
  <c r="I31" i="33" s="1"/>
  <c r="F18" i="33"/>
  <c r="F31" i="33" s="1"/>
  <c r="Y17" i="33"/>
  <c r="W17" i="33"/>
  <c r="R17" i="33"/>
  <c r="O17" i="33"/>
  <c r="L17" i="33"/>
  <c r="I17" i="33"/>
  <c r="F17" i="33"/>
  <c r="Y16" i="33"/>
  <c r="Y31" i="33" s="1"/>
  <c r="W16" i="33"/>
  <c r="W31" i="33" s="1"/>
  <c r="R16" i="33"/>
  <c r="O16" i="33"/>
  <c r="O31" i="33" s="1"/>
  <c r="L16" i="33"/>
  <c r="L31" i="33" s="1"/>
  <c r="I16" i="33"/>
  <c r="F16" i="33"/>
  <c r="Y12" i="33"/>
  <c r="W12" i="33"/>
  <c r="R12" i="33"/>
  <c r="O12" i="33"/>
  <c r="K12" i="33"/>
  <c r="I12" i="33"/>
  <c r="F12" i="33"/>
  <c r="Y45" i="36"/>
  <c r="W45" i="36"/>
  <c r="R45" i="36"/>
  <c r="O45" i="36"/>
  <c r="L45" i="36"/>
  <c r="I45" i="36"/>
  <c r="F45" i="36"/>
  <c r="Y44" i="36"/>
  <c r="W44" i="36"/>
  <c r="R44" i="36"/>
  <c r="O44" i="36"/>
  <c r="L44" i="36"/>
  <c r="I44" i="36"/>
  <c r="F44" i="36"/>
  <c r="Y40" i="36"/>
  <c r="W40" i="36"/>
  <c r="R40" i="36"/>
  <c r="O40" i="36"/>
  <c r="L40" i="36"/>
  <c r="I40" i="36"/>
  <c r="F40" i="36"/>
  <c r="Y39" i="36"/>
  <c r="W39" i="36"/>
  <c r="R39" i="36"/>
  <c r="O39" i="36"/>
  <c r="L39" i="36"/>
  <c r="I39" i="36"/>
  <c r="F39" i="36"/>
  <c r="U31" i="36"/>
  <c r="Y29" i="36"/>
  <c r="W29" i="36"/>
  <c r="R29" i="36"/>
  <c r="O29" i="36"/>
  <c r="L29" i="36"/>
  <c r="I29" i="36"/>
  <c r="F29" i="36"/>
  <c r="Y28" i="36"/>
  <c r="W28" i="36"/>
  <c r="R28" i="36"/>
  <c r="O28" i="36"/>
  <c r="L28" i="36"/>
  <c r="I28" i="36"/>
  <c r="F28" i="36"/>
  <c r="Y27" i="36"/>
  <c r="W27" i="36"/>
  <c r="R27" i="36"/>
  <c r="O27" i="36"/>
  <c r="L27" i="36"/>
  <c r="I27" i="36"/>
  <c r="F27" i="36"/>
  <c r="Y26" i="36"/>
  <c r="W26" i="36"/>
  <c r="R26" i="36"/>
  <c r="O26" i="36"/>
  <c r="L26" i="36"/>
  <c r="I26" i="36"/>
  <c r="F26" i="36"/>
  <c r="Y25" i="36"/>
  <c r="W25" i="36"/>
  <c r="R25" i="36"/>
  <c r="O25" i="36"/>
  <c r="L25" i="36"/>
  <c r="I25" i="36"/>
  <c r="F25" i="36"/>
  <c r="Y24" i="36"/>
  <c r="W24" i="36"/>
  <c r="R24" i="36"/>
  <c r="O24" i="36"/>
  <c r="L24" i="36"/>
  <c r="I24" i="36"/>
  <c r="F24" i="36"/>
  <c r="Y23" i="36"/>
  <c r="W23" i="36"/>
  <c r="R23" i="36"/>
  <c r="O23" i="36"/>
  <c r="L23" i="36"/>
  <c r="I23" i="36"/>
  <c r="F23" i="36"/>
  <c r="Y22" i="36"/>
  <c r="W22" i="36"/>
  <c r="R22" i="36"/>
  <c r="O22" i="36"/>
  <c r="L22" i="36"/>
  <c r="I22" i="36"/>
  <c r="F22" i="36"/>
  <c r="Y21" i="36"/>
  <c r="W21" i="36"/>
  <c r="R21" i="36"/>
  <c r="O21" i="36"/>
  <c r="L21" i="36"/>
  <c r="I21" i="36"/>
  <c r="F21" i="36"/>
  <c r="Y20" i="36"/>
  <c r="W20" i="36"/>
  <c r="R20" i="36"/>
  <c r="O20" i="36"/>
  <c r="L20" i="36"/>
  <c r="I20" i="36"/>
  <c r="F20" i="36"/>
  <c r="Y19" i="36"/>
  <c r="W19" i="36"/>
  <c r="R19" i="36"/>
  <c r="O19" i="36"/>
  <c r="L19" i="36"/>
  <c r="I19" i="36"/>
  <c r="F19" i="36"/>
  <c r="Y18" i="36"/>
  <c r="W18" i="36"/>
  <c r="R18" i="36"/>
  <c r="R31" i="36" s="1"/>
  <c r="O18" i="36"/>
  <c r="L18" i="36"/>
  <c r="I18" i="36"/>
  <c r="I31" i="36" s="1"/>
  <c r="F18" i="36"/>
  <c r="F31" i="36" s="1"/>
  <c r="Y17" i="36"/>
  <c r="W17" i="36"/>
  <c r="W31" i="36" s="1"/>
  <c r="R17" i="36"/>
  <c r="O17" i="36"/>
  <c r="L17" i="36"/>
  <c r="I17" i="36"/>
  <c r="F17" i="36"/>
  <c r="Y16" i="36"/>
  <c r="Y31" i="36" s="1"/>
  <c r="W16" i="36"/>
  <c r="R16" i="36"/>
  <c r="O16" i="36"/>
  <c r="O31" i="36" s="1"/>
  <c r="L16" i="36"/>
  <c r="L31" i="36" s="1"/>
  <c r="I16" i="36"/>
  <c r="F16" i="36"/>
  <c r="Y12" i="36"/>
  <c r="W12" i="36"/>
  <c r="R12" i="36"/>
  <c r="O12" i="36"/>
  <c r="K12" i="36"/>
  <c r="I12" i="36"/>
  <c r="F12" i="36"/>
  <c r="Y45" i="37" l="1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F20" i="37"/>
  <c r="Y19" i="37"/>
  <c r="W19" i="37"/>
  <c r="R19" i="37"/>
  <c r="O19" i="37"/>
  <c r="L19" i="37"/>
  <c r="I19" i="37"/>
  <c r="F19" i="37"/>
  <c r="Y18" i="37"/>
  <c r="W18" i="37"/>
  <c r="R18" i="37"/>
  <c r="R31" i="37" s="1"/>
  <c r="O18" i="37"/>
  <c r="L18" i="37"/>
  <c r="I18" i="37"/>
  <c r="I31" i="37" s="1"/>
  <c r="F18" i="37"/>
  <c r="F31" i="37" s="1"/>
  <c r="Y17" i="37"/>
  <c r="W17" i="37"/>
  <c r="R17" i="37"/>
  <c r="O17" i="37"/>
  <c r="L17" i="37"/>
  <c r="I17" i="37"/>
  <c r="F17" i="37"/>
  <c r="Y16" i="37"/>
  <c r="Y31" i="37" s="1"/>
  <c r="W16" i="37"/>
  <c r="W31" i="37" s="1"/>
  <c r="R16" i="37"/>
  <c r="O16" i="37"/>
  <c r="O31" i="37" s="1"/>
  <c r="L16" i="37"/>
  <c r="L31" i="37" s="1"/>
  <c r="I16" i="37"/>
  <c r="F16" i="37"/>
  <c r="Y12" i="37"/>
  <c r="W12" i="37"/>
  <c r="R12" i="37"/>
  <c r="O12" i="37"/>
  <c r="K12" i="37"/>
  <c r="I12" i="37"/>
  <c r="F12" i="37"/>
  <c r="Y45" i="35" l="1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R31" i="35" s="1"/>
  <c r="O18" i="35"/>
  <c r="L18" i="35"/>
  <c r="I18" i="35"/>
  <c r="F18" i="35"/>
  <c r="F31" i="35" s="1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O16" i="35"/>
  <c r="O31" i="35" s="1"/>
  <c r="L16" i="35"/>
  <c r="L31" i="35" s="1"/>
  <c r="I16" i="35"/>
  <c r="I31" i="35" s="1"/>
  <c r="F16" i="35"/>
  <c r="Y12" i="35"/>
  <c r="W12" i="35"/>
  <c r="R12" i="35"/>
  <c r="O12" i="35"/>
  <c r="K12" i="35"/>
  <c r="I12" i="35"/>
  <c r="F12" i="35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U31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Y31" i="38" s="1"/>
  <c r="W16" i="38"/>
  <c r="W31" i="38" s="1"/>
  <c r="R16" i="38"/>
  <c r="R31" i="38" s="1"/>
  <c r="O16" i="38"/>
  <c r="O31" i="38" s="1"/>
  <c r="L16" i="38"/>
  <c r="L31" i="38" s="1"/>
  <c r="I16" i="38"/>
  <c r="I31" i="38" s="1"/>
  <c r="F16" i="38"/>
  <c r="F31" i="38" s="1"/>
  <c r="Y12" i="38"/>
  <c r="R12" i="38"/>
  <c r="O12" i="38"/>
  <c r="K12" i="38"/>
  <c r="W12" i="38" s="1"/>
  <c r="I12" i="38"/>
  <c r="F12" i="38"/>
  <c r="Y45" i="30" l="1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W31" i="30" s="1"/>
  <c r="R17" i="30"/>
  <c r="O17" i="30"/>
  <c r="L17" i="30"/>
  <c r="I17" i="30"/>
  <c r="F17" i="30"/>
  <c r="Y16" i="30"/>
  <c r="W16" i="30"/>
  <c r="R16" i="30"/>
  <c r="O16" i="30"/>
  <c r="L16" i="30"/>
  <c r="I16" i="30"/>
  <c r="F16" i="30"/>
  <c r="Y12" i="30"/>
  <c r="W12" i="30"/>
  <c r="R12" i="30"/>
  <c r="O12" i="30"/>
  <c r="K12" i="30"/>
  <c r="I12" i="30"/>
  <c r="F12" i="30"/>
  <c r="L31" i="30" l="1"/>
  <c r="F31" i="30"/>
  <c r="R31" i="30"/>
  <c r="Y31" i="30"/>
  <c r="O31" i="30"/>
  <c r="I31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R31" i="39" s="1"/>
  <c r="O18" i="39"/>
  <c r="L18" i="39"/>
  <c r="I18" i="39"/>
  <c r="I31" i="39" s="1"/>
  <c r="F18" i="39"/>
  <c r="F31" i="39" s="1"/>
  <c r="Y17" i="39"/>
  <c r="W17" i="39"/>
  <c r="W31" i="39" s="1"/>
  <c r="R17" i="39"/>
  <c r="O17" i="39"/>
  <c r="L17" i="39"/>
  <c r="I17" i="39"/>
  <c r="F17" i="39"/>
  <c r="Y16" i="39"/>
  <c r="Y31" i="39" s="1"/>
  <c r="W16" i="39"/>
  <c r="R16" i="39"/>
  <c r="O16" i="39"/>
  <c r="O31" i="39" s="1"/>
  <c r="L16" i="39"/>
  <c r="L31" i="39" s="1"/>
  <c r="I16" i="39"/>
  <c r="F16" i="39"/>
  <c r="Y12" i="39"/>
  <c r="W12" i="39"/>
  <c r="R12" i="39"/>
  <c r="O12" i="39"/>
  <c r="K12" i="39"/>
  <c r="I12" i="39"/>
  <c r="F12" i="39"/>
  <c r="Y45" i="29" l="1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W21" i="29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R31" i="29" s="1"/>
  <c r="O18" i="29"/>
  <c r="L18" i="29"/>
  <c r="I18" i="29"/>
  <c r="I31" i="29" s="1"/>
  <c r="F18" i="29"/>
  <c r="F31" i="29" s="1"/>
  <c r="Y17" i="29"/>
  <c r="W17" i="29"/>
  <c r="R17" i="29"/>
  <c r="O17" i="29"/>
  <c r="L17" i="29"/>
  <c r="I17" i="29"/>
  <c r="F17" i="29"/>
  <c r="Y16" i="29"/>
  <c r="Y31" i="29" s="1"/>
  <c r="W16" i="29"/>
  <c r="W31" i="29" s="1"/>
  <c r="R16" i="29"/>
  <c r="O16" i="29"/>
  <c r="O31" i="29" s="1"/>
  <c r="L16" i="29"/>
  <c r="L31" i="29" s="1"/>
  <c r="I16" i="29"/>
  <c r="F16" i="29"/>
  <c r="Y12" i="29"/>
  <c r="W12" i="29"/>
  <c r="R12" i="29"/>
  <c r="O12" i="29"/>
  <c r="K12" i="29"/>
  <c r="I12" i="29"/>
  <c r="F12" i="29"/>
</calcChain>
</file>

<file path=xl/sharedStrings.xml><?xml version="1.0" encoding="utf-8"?>
<sst xmlns="http://schemas.openxmlformats.org/spreadsheetml/2006/main" count="1224" uniqueCount="59">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</sst>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8" fillId="0" borderId="4" xfId="0" applyNumberFormat="1" applyFont="1" applyBorder="1"/>
    <xf numFmtId="2" fontId="8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8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9" fillId="0" borderId="0" xfId="0" applyFont="1"/>
    <xf numFmtId="0" fontId="6" fillId="0" borderId="0" xfId="0" quotePrefix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December2020_Gas_Qualit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September2021_Gas_Quali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October2021_Gas_Quali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November2021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January2021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February2021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March2021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April2021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May2021_Gas_Quali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June2021_Gas_Quali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July2021_Gas_Quali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1/August2021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0.5911789999999999</v>
          </cell>
          <cell r="G25">
            <v>0.58416200000000007</v>
          </cell>
          <cell r="I25">
            <v>0.60129599999999994</v>
          </cell>
          <cell r="L25">
            <v>0.584565</v>
          </cell>
          <cell r="O25">
            <v>0.58889499999999995</v>
          </cell>
          <cell r="R25">
            <v>0.65293299999999999</v>
          </cell>
          <cell r="U25">
            <v>0.63032999999999995</v>
          </cell>
        </row>
      </sheetData>
      <sheetData sheetId="1">
        <row r="26">
          <cell r="E26">
            <v>1039.97</v>
          </cell>
          <cell r="K26">
            <v>1030.3599999999999</v>
          </cell>
          <cell r="N26">
            <v>1049.8</v>
          </cell>
          <cell r="Q26">
            <v>1028.48</v>
          </cell>
          <cell r="T26">
            <v>1053.27</v>
          </cell>
          <cell r="W26">
            <v>1108.48</v>
          </cell>
          <cell r="Z26">
            <v>1076.33</v>
          </cell>
        </row>
      </sheetData>
      <sheetData sheetId="2"/>
      <sheetData sheetId="3">
        <row r="7">
          <cell r="F7">
            <v>44197</v>
          </cell>
        </row>
        <row r="9">
          <cell r="G9">
            <v>1032.902</v>
          </cell>
          <cell r="J9">
            <v>1042.0225806451613</v>
          </cell>
          <cell r="M9">
            <v>1055.6380645161289</v>
          </cell>
          <cell r="P9">
            <v>1052.1354516129029</v>
          </cell>
          <cell r="S9">
            <v>1031.1664838709678</v>
          </cell>
          <cell r="V9">
            <v>1110.3600000000001</v>
          </cell>
          <cell r="Y9">
            <v>1079.0276129032261</v>
          </cell>
        </row>
        <row r="11">
          <cell r="G11">
            <v>0.58560000000000001</v>
          </cell>
          <cell r="J11">
            <v>0.59250000000000014</v>
          </cell>
          <cell r="M11">
            <v>0.59064516129032252</v>
          </cell>
          <cell r="P11">
            <v>0.60275483870967739</v>
          </cell>
          <cell r="S11">
            <v>0.58624838709677429</v>
          </cell>
          <cell r="V11">
            <v>0.65399999999999991</v>
          </cell>
          <cell r="Y11">
            <v>0.63203225806451613</v>
          </cell>
        </row>
        <row r="13">
          <cell r="G13">
            <v>1.0725</v>
          </cell>
          <cell r="J13">
            <v>0.98950645161290307</v>
          </cell>
          <cell r="M13">
            <v>0.45774193548387071</v>
          </cell>
          <cell r="P13">
            <v>1.1095483870967742</v>
          </cell>
          <cell r="S13">
            <v>0.65946451612903234</v>
          </cell>
          <cell r="V13">
            <v>2.1576966666666668</v>
          </cell>
          <cell r="Y13">
            <v>2.2258709677419364</v>
          </cell>
        </row>
        <row r="14">
          <cell r="G14">
            <v>0.47660000000000002</v>
          </cell>
          <cell r="J14">
            <v>0.59434193548387104</v>
          </cell>
          <cell r="M14">
            <v>0.27387096774193553</v>
          </cell>
          <cell r="P14">
            <v>0.7534774193548387</v>
          </cell>
          <cell r="S14">
            <v>0.85303870967741935</v>
          </cell>
          <cell r="V14">
            <v>0.95017333333333343</v>
          </cell>
          <cell r="Y14">
            <v>0.76900000000000002</v>
          </cell>
        </row>
        <row r="15">
          <cell r="G15">
            <v>94.076899999999995</v>
          </cell>
          <cell r="J15">
            <v>93.236519354838734</v>
          </cell>
          <cell r="M15">
            <v>93.428064516129012</v>
          </cell>
          <cell r="P15">
            <v>91.439238709677412</v>
          </cell>
          <cell r="S15">
            <v>94.67668387096775</v>
          </cell>
          <cell r="V15">
            <v>80.97681</v>
          </cell>
          <cell r="Y15">
            <v>85.47616129032258</v>
          </cell>
        </row>
        <row r="16">
          <cell r="G16">
            <v>4.2384000000000004</v>
          </cell>
          <cell r="J16">
            <v>4.766816129032259</v>
          </cell>
          <cell r="M16">
            <v>5.4003225806451622</v>
          </cell>
          <cell r="P16">
            <v>6.1601000000000008</v>
          </cell>
          <cell r="S16">
            <v>3.5374999999999996</v>
          </cell>
          <cell r="V16">
            <v>15.096259999999997</v>
          </cell>
          <cell r="Y16">
            <v>10.756709677419355</v>
          </cell>
        </row>
        <row r="17">
          <cell r="G17">
            <v>0.1134</v>
          </cell>
          <cell r="J17">
            <v>0.32698709677419346</v>
          </cell>
          <cell r="M17">
            <v>0.3696774193548385</v>
          </cell>
          <cell r="P17">
            <v>0.42857741935483867</v>
          </cell>
          <cell r="S17">
            <v>0.20315483870967743</v>
          </cell>
          <cell r="V17">
            <v>0.78549999999999975</v>
          </cell>
          <cell r="Y17">
            <v>0.69190322580645147</v>
          </cell>
        </row>
        <row r="18">
          <cell r="G18">
            <v>1.4E-3</v>
          </cell>
          <cell r="J18">
            <v>1.5448387096774195E-2</v>
          </cell>
          <cell r="M18">
            <v>3.2580645161290327E-2</v>
          </cell>
          <cell r="P18">
            <v>2.4983870967741933E-2</v>
          </cell>
          <cell r="S18">
            <v>2.0248387096774189E-2</v>
          </cell>
          <cell r="V18">
            <v>1.3013333333333326E-2</v>
          </cell>
          <cell r="Y18">
            <v>2.1870967741935497E-2</v>
          </cell>
        </row>
        <row r="19">
          <cell r="G19">
            <v>4.1000000000000003E-3</v>
          </cell>
          <cell r="J19">
            <v>4.9887096774193548E-2</v>
          </cell>
          <cell r="M19">
            <v>2.5806451612903229E-2</v>
          </cell>
          <cell r="P19">
            <v>4.9061290322580643E-2</v>
          </cell>
          <cell r="S19">
            <v>2.3661290322580644E-2</v>
          </cell>
          <cell r="V19">
            <v>2.1033333333333338E-2</v>
          </cell>
          <cell r="Y19">
            <v>4.2096774193548389E-2</v>
          </cell>
        </row>
        <row r="20">
          <cell r="G20">
            <v>0</v>
          </cell>
          <cell r="J20">
            <v>5.7387096774193531E-3</v>
          </cell>
          <cell r="M20">
            <v>7.4193548387096794E-3</v>
          </cell>
          <cell r="P20">
            <v>9.9903225806451616E-3</v>
          </cell>
          <cell r="S20">
            <v>8.1258064516129044E-3</v>
          </cell>
          <cell r="V20">
            <v>9.5333333333333338E-4</v>
          </cell>
          <cell r="Y20">
            <v>5.7419354838709703E-3</v>
          </cell>
        </row>
        <row r="21">
          <cell r="G21">
            <v>0</v>
          </cell>
          <cell r="J21">
            <v>4.5483870967741938E-3</v>
          </cell>
          <cell r="M21">
            <v>0</v>
          </cell>
          <cell r="P21">
            <v>9.6548387096774182E-3</v>
          </cell>
          <cell r="S21">
            <v>4.7548387096774183E-3</v>
          </cell>
          <cell r="V21">
            <v>5.9666666666666679E-4</v>
          </cell>
          <cell r="Y21">
            <v>5.6774193548387118E-3</v>
          </cell>
        </row>
        <row r="22">
          <cell r="G22">
            <v>0</v>
          </cell>
          <cell r="J22">
            <v>1.0367741935483869E-2</v>
          </cell>
          <cell r="M22">
            <v>0</v>
          </cell>
          <cell r="P22">
            <v>1.5338709677419357E-2</v>
          </cell>
          <cell r="S22">
            <v>1.3370967741935486E-2</v>
          </cell>
          <cell r="V22">
            <v>6.6666666666666666E-6</v>
          </cell>
          <cell r="Y22">
            <v>4.8709677419354856E-3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0.59134399999999998</v>
          </cell>
          <cell r="G25">
            <v>0.58847899999999997</v>
          </cell>
          <cell r="I25">
            <v>0.61069200000000001</v>
          </cell>
          <cell r="L25">
            <v>0.59617799999999999</v>
          </cell>
          <cell r="O25">
            <v>0.58815200000000001</v>
          </cell>
          <cell r="R25">
            <v>0.64447699999999997</v>
          </cell>
          <cell r="U25">
            <v>0.63593100000000002</v>
          </cell>
        </row>
      </sheetData>
      <sheetData sheetId="1">
        <row r="26">
          <cell r="E26">
            <v>1038.5899999999999</v>
          </cell>
          <cell r="K26">
            <v>1038.06</v>
          </cell>
          <cell r="N26">
            <v>1061.54</v>
          </cell>
          <cell r="Q26">
            <v>1060.3499999999999</v>
          </cell>
          <cell r="T26">
            <v>1056.3599999999999</v>
          </cell>
          <cell r="W26">
            <v>1091.7</v>
          </cell>
          <cell r="Z26">
            <v>1080.22</v>
          </cell>
        </row>
      </sheetData>
      <sheetData sheetId="2" refreshError="1"/>
      <sheetData sheetId="3">
        <row r="7">
          <cell r="F7">
            <v>44470</v>
          </cell>
        </row>
        <row r="9">
          <cell r="G9">
            <v>1040.585</v>
          </cell>
          <cell r="J9">
            <v>1041.0366666666666</v>
          </cell>
          <cell r="M9">
            <v>1059.0366666666666</v>
          </cell>
          <cell r="P9">
            <v>1064.0980999999999</v>
          </cell>
          <cell r="S9">
            <v>1063.0328</v>
          </cell>
          <cell r="V9">
            <v>1094.0400000000002</v>
          </cell>
          <cell r="Y9">
            <v>1082.2421000000002</v>
          </cell>
        </row>
        <row r="11">
          <cell r="G11">
            <v>0.58989999999999998</v>
          </cell>
          <cell r="J11">
            <v>0.59287000000000001</v>
          </cell>
          <cell r="M11">
            <v>0.59</v>
          </cell>
          <cell r="P11">
            <v>0.61219999999999997</v>
          </cell>
          <cell r="S11">
            <v>0.59782666666666651</v>
          </cell>
          <cell r="V11">
            <v>0.64587333333333352</v>
          </cell>
          <cell r="Y11">
            <v>0.6372000000000001</v>
          </cell>
        </row>
        <row r="13">
          <cell r="G13">
            <v>1.0624</v>
          </cell>
          <cell r="J13">
            <v>0.94717333333333342</v>
          </cell>
          <cell r="M13">
            <v>0.27966666666666673</v>
          </cell>
          <cell r="P13">
            <v>1.17249</v>
          </cell>
          <cell r="S13">
            <v>0.34096333333333323</v>
          </cell>
          <cell r="V13">
            <v>2.3224100000000001</v>
          </cell>
          <cell r="Y13">
            <v>2.2518666666666665</v>
          </cell>
        </row>
        <row r="14">
          <cell r="G14">
            <v>0.44629999999999997</v>
          </cell>
          <cell r="J14">
            <v>0.68386333333333338</v>
          </cell>
          <cell r="M14">
            <v>0.22233333333333327</v>
          </cell>
          <cell r="P14">
            <v>0.82581000000000004</v>
          </cell>
          <cell r="S14">
            <v>0.52258999999999989</v>
          </cell>
          <cell r="V14">
            <v>0.97711333333333317</v>
          </cell>
          <cell r="Y14">
            <v>0.95113333333333328</v>
          </cell>
        </row>
        <row r="15">
          <cell r="G15">
            <v>93.234499999999997</v>
          </cell>
          <cell r="J15">
            <v>93.41019</v>
          </cell>
          <cell r="M15">
            <v>93.559666666666672</v>
          </cell>
          <cell r="P15">
            <v>89.700156666666686</v>
          </cell>
          <cell r="S15">
            <v>92.408653333333319</v>
          </cell>
          <cell r="V15">
            <v>83.014489999999995</v>
          </cell>
          <cell r="Y15">
            <v>84.900466666666674</v>
          </cell>
        </row>
        <row r="16">
          <cell r="G16">
            <v>5.0567000000000002</v>
          </cell>
          <cell r="J16">
            <v>4.4568533333333331</v>
          </cell>
          <cell r="M16">
            <v>5.5083333333333337</v>
          </cell>
          <cell r="P16">
            <v>7.6336399999999998</v>
          </cell>
          <cell r="S16">
            <v>6.1327266666666667</v>
          </cell>
          <cell r="V16">
            <v>12.586436666666669</v>
          </cell>
          <cell r="Y16">
            <v>10.844999999999999</v>
          </cell>
        </row>
        <row r="17">
          <cell r="G17">
            <v>0.1767</v>
          </cell>
          <cell r="J17">
            <v>0.39065666666666676</v>
          </cell>
          <cell r="M17">
            <v>0.34599999999999992</v>
          </cell>
          <cell r="P17">
            <v>0.53920333333333348</v>
          </cell>
          <cell r="S17">
            <v>0.46109999999999995</v>
          </cell>
          <cell r="V17">
            <v>1.0110833333333333</v>
          </cell>
          <cell r="Y17">
            <v>0.92710000000000015</v>
          </cell>
        </row>
        <row r="18">
          <cell r="G18">
            <v>2.8999999999999998E-3</v>
          </cell>
          <cell r="J18">
            <v>2.6823333333333331E-2</v>
          </cell>
          <cell r="M18">
            <v>4.0333333333333346E-2</v>
          </cell>
          <cell r="P18">
            <v>3.1863333333333334E-2</v>
          </cell>
          <cell r="S18">
            <v>4.3139999999999998E-2</v>
          </cell>
          <cell r="V18">
            <v>3.2196666666666665E-2</v>
          </cell>
          <cell r="Y18">
            <v>3.5433333333333344E-2</v>
          </cell>
        </row>
        <row r="19">
          <cell r="G19">
            <v>3.3E-3</v>
          </cell>
          <cell r="J19">
            <v>4.2693333333333347E-2</v>
          </cell>
          <cell r="M19">
            <v>3.3000000000000015E-2</v>
          </cell>
          <cell r="P19">
            <v>6.5849999999999992E-2</v>
          </cell>
          <cell r="S19">
            <v>6.0056666666666661E-2</v>
          </cell>
          <cell r="V19">
            <v>4.7180000000000007E-2</v>
          </cell>
          <cell r="Y19">
            <v>6.6500000000000017E-2</v>
          </cell>
        </row>
        <row r="20">
          <cell r="G20">
            <v>2.0000000000000001E-4</v>
          </cell>
          <cell r="J20">
            <v>1.0863333333333336E-2</v>
          </cell>
          <cell r="M20">
            <v>1.0000000000000004E-2</v>
          </cell>
          <cell r="P20">
            <v>1.1113333333333333E-2</v>
          </cell>
          <cell r="S20">
            <v>1.171E-2</v>
          </cell>
          <cell r="V20">
            <v>4.5733333333333329E-3</v>
          </cell>
          <cell r="Y20">
            <v>8.4666666666666692E-3</v>
          </cell>
        </row>
        <row r="21">
          <cell r="G21">
            <v>1E-4</v>
          </cell>
          <cell r="J21">
            <v>9.0233333333333329E-3</v>
          </cell>
          <cell r="M21">
            <v>6.6666666666666664E-4</v>
          </cell>
          <cell r="P21">
            <v>1.1356666666666666E-2</v>
          </cell>
          <cell r="S21">
            <v>1.0233333333333336E-2</v>
          </cell>
          <cell r="V21">
            <v>3.3866666666666659E-3</v>
          </cell>
          <cell r="Y21">
            <v>8.1666666666666676E-3</v>
          </cell>
        </row>
        <row r="22">
          <cell r="G22">
            <v>1E-4</v>
          </cell>
          <cell r="J22">
            <v>2.2006666666666671E-2</v>
          </cell>
          <cell r="M22">
            <v>0</v>
          </cell>
          <cell r="P22">
            <v>8.5099999999999985E-3</v>
          </cell>
          <cell r="S22">
            <v>8.7866666666666683E-3</v>
          </cell>
          <cell r="V22">
            <v>1.9666666666666665E-3</v>
          </cell>
          <cell r="Y22">
            <v>5.9000000000000016E-3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0.59501699999999991</v>
          </cell>
          <cell r="G25">
            <v>0.58770599999999995</v>
          </cell>
          <cell r="I25">
            <v>0.602356</v>
          </cell>
          <cell r="L25">
            <v>0.60076700000000005</v>
          </cell>
          <cell r="O25">
            <v>0.58857199999999998</v>
          </cell>
          <cell r="R25">
            <v>0.64260200000000001</v>
          </cell>
          <cell r="U25">
            <v>0.62929500000000005</v>
          </cell>
        </row>
      </sheetData>
      <sheetData sheetId="1">
        <row r="26">
          <cell r="E26">
            <v>1044.9100000000001</v>
          </cell>
          <cell r="K26">
            <v>1038.27</v>
          </cell>
          <cell r="N26">
            <v>1053.19</v>
          </cell>
          <cell r="Q26">
            <v>1060.08</v>
          </cell>
          <cell r="T26">
            <v>1056.71</v>
          </cell>
          <cell r="W26">
            <v>1089.0999999999999</v>
          </cell>
          <cell r="Z26">
            <v>1071.82</v>
          </cell>
        </row>
      </sheetData>
      <sheetData sheetId="2"/>
      <sheetData sheetId="3">
        <row r="7">
          <cell r="F7">
            <v>44501</v>
          </cell>
        </row>
        <row r="9">
          <cell r="G9">
            <v>1040.9169999999999</v>
          </cell>
          <cell r="J9">
            <v>1046.9387096774194</v>
          </cell>
          <cell r="M9">
            <v>1059.5106451612903</v>
          </cell>
          <cell r="P9">
            <v>1055.4686774193551</v>
          </cell>
          <cell r="S9">
            <v>1062.8416451612904</v>
          </cell>
          <cell r="V9">
            <v>1090.7533333333333</v>
          </cell>
          <cell r="Y9">
            <v>1074.2072580645163</v>
          </cell>
        </row>
        <row r="11">
          <cell r="G11">
            <v>0.58919999999999995</v>
          </cell>
          <cell r="J11">
            <v>0.59629354838709658</v>
          </cell>
          <cell r="M11">
            <v>0.59</v>
          </cell>
          <cell r="P11">
            <v>0.60372258064516149</v>
          </cell>
          <cell r="S11">
            <v>0.60233870967741932</v>
          </cell>
          <cell r="V11">
            <v>0.64364999999999994</v>
          </cell>
          <cell r="Y11">
            <v>0.63067741935483868</v>
          </cell>
        </row>
        <row r="13">
          <cell r="G13">
            <v>1.0468</v>
          </cell>
          <cell r="J13">
            <v>1.0421516129032258</v>
          </cell>
          <cell r="M13">
            <v>0.29677419354838713</v>
          </cell>
          <cell r="P13">
            <v>1.1885193548387096</v>
          </cell>
          <cell r="S13">
            <v>0.3469451612903226</v>
          </cell>
          <cell r="V13">
            <v>2.3040899999999995</v>
          </cell>
          <cell r="Y13">
            <v>2.2519999999999998</v>
          </cell>
        </row>
        <row r="14">
          <cell r="G14">
            <v>0.40439999999999998</v>
          </cell>
          <cell r="J14">
            <v>0.6013193548387098</v>
          </cell>
          <cell r="M14">
            <v>0.21935483870967742</v>
          </cell>
          <cell r="P14">
            <v>0.63131612903225787</v>
          </cell>
          <cell r="S14">
            <v>0.80678387096774185</v>
          </cell>
          <cell r="V14">
            <v>0.98359666666666656</v>
          </cell>
          <cell r="Y14">
            <v>0.86967741935483878</v>
          </cell>
        </row>
        <row r="15">
          <cell r="G15">
            <v>93.324600000000004</v>
          </cell>
          <cell r="J15">
            <v>92.576983870967766</v>
          </cell>
          <cell r="M15">
            <v>93.339032258064506</v>
          </cell>
          <cell r="P15">
            <v>90.954625806451602</v>
          </cell>
          <cell r="S15">
            <v>91.791367741935503</v>
          </cell>
          <cell r="V15">
            <v>83.292940000000002</v>
          </cell>
          <cell r="Y15">
            <v>85.980609999999999</v>
          </cell>
        </row>
        <row r="16">
          <cell r="G16">
            <v>5.0223000000000004</v>
          </cell>
          <cell r="J16">
            <v>5.2807129032258064</v>
          </cell>
          <cell r="M16">
            <v>5.8499999999999979</v>
          </cell>
          <cell r="P16">
            <v>6.7914193548387072</v>
          </cell>
          <cell r="S16">
            <v>6.4351806451612905</v>
          </cell>
          <cell r="V16">
            <v>12.419253333333332</v>
          </cell>
          <cell r="Y16">
            <v>9.976838709677418</v>
          </cell>
        </row>
        <row r="17">
          <cell r="G17">
            <v>0.18010000000000001</v>
          </cell>
          <cell r="J17">
            <v>0.40554193548387102</v>
          </cell>
          <cell r="M17">
            <v>0.20290322580645159</v>
          </cell>
          <cell r="P17">
            <v>0.35011612903225819</v>
          </cell>
          <cell r="S17">
            <v>0.48236129032258063</v>
          </cell>
          <cell r="V17">
            <v>0.93791333333333349</v>
          </cell>
          <cell r="Y17">
            <v>0.81954838709677402</v>
          </cell>
        </row>
        <row r="18">
          <cell r="G18">
            <v>2.0999999999999999E-3</v>
          </cell>
          <cell r="J18">
            <v>2.1116129032258062E-2</v>
          </cell>
          <cell r="M18">
            <v>4.0645161290322605E-2</v>
          </cell>
          <cell r="P18">
            <v>2.0558064516129029E-2</v>
          </cell>
          <cell r="S18">
            <v>4.1458064516129038E-2</v>
          </cell>
          <cell r="V18">
            <v>2.166333333333333E-2</v>
          </cell>
          <cell r="Y18">
            <v>2.9096774193548402E-2</v>
          </cell>
        </row>
        <row r="19">
          <cell r="G19">
            <v>2.5000000000000001E-3</v>
          </cell>
          <cell r="J19">
            <v>3.7174193548387094E-2</v>
          </cell>
          <cell r="M19">
            <v>3.7741935483870989E-2</v>
          </cell>
          <cell r="P19">
            <v>4.1438709677419347E-2</v>
          </cell>
          <cell r="S19">
            <v>6.3058064516129025E-2</v>
          </cell>
          <cell r="V19">
            <v>3.7106666666666656E-2</v>
          </cell>
          <cell r="Y19">
            <v>5.8258064516129034E-2</v>
          </cell>
        </row>
        <row r="20">
          <cell r="G20">
            <v>2.0000000000000001E-4</v>
          </cell>
          <cell r="J20">
            <v>9.964516129032255E-3</v>
          </cell>
          <cell r="M20">
            <v>1.0000000000000004E-2</v>
          </cell>
          <cell r="P20">
            <v>6.9612903225806438E-3</v>
          </cell>
          <cell r="S20">
            <v>1.2593548387096778E-2</v>
          </cell>
          <cell r="V20">
            <v>2.0100000000000001E-3</v>
          </cell>
          <cell r="Y20">
            <v>6.9032258064516162E-3</v>
          </cell>
        </row>
        <row r="21">
          <cell r="G21">
            <v>0</v>
          </cell>
          <cell r="J21">
            <v>7.4096774193548372E-3</v>
          </cell>
          <cell r="M21">
            <v>1.6129032258064516E-3</v>
          </cell>
          <cell r="P21">
            <v>6.7870967741935472E-3</v>
          </cell>
          <cell r="S21">
            <v>1.1106451612903226E-2</v>
          </cell>
          <cell r="V21">
            <v>1.8333333333333335E-3</v>
          </cell>
          <cell r="Y21">
            <v>7.1612903225806478E-3</v>
          </cell>
        </row>
        <row r="22">
          <cell r="G22">
            <v>0</v>
          </cell>
          <cell r="J22">
            <v>1.7558064516129027E-2</v>
          </cell>
          <cell r="M22">
            <v>0</v>
          </cell>
          <cell r="P22">
            <v>8.2612903225806455E-3</v>
          </cell>
          <cell r="S22">
            <v>9.1580645161290324E-3</v>
          </cell>
          <cell r="V22">
            <v>2.1333333333333333E-4</v>
          </cell>
          <cell r="Y22">
            <v>2.8064516129032262E-3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0.59441700000000008</v>
          </cell>
          <cell r="G25">
            <v>0.588592</v>
          </cell>
          <cell r="I25">
            <v>0.59485999999999994</v>
          </cell>
          <cell r="L25">
            <v>0.58838899999999994</v>
          </cell>
          <cell r="O25">
            <v>0.58817999999999993</v>
          </cell>
          <cell r="R25">
            <v>0.64089499999999999</v>
          </cell>
          <cell r="U25">
            <v>0.63087599999999999</v>
          </cell>
        </row>
      </sheetData>
      <sheetData sheetId="1">
        <row r="26">
          <cell r="E26">
            <v>1046.57</v>
          </cell>
          <cell r="K26">
            <v>1040.75</v>
          </cell>
          <cell r="N26">
            <v>1041.5899999999999</v>
          </cell>
          <cell r="Q26">
            <v>1028.23</v>
          </cell>
          <cell r="T26">
            <v>1056.33</v>
          </cell>
          <cell r="W26">
            <v>1085.8399999999999</v>
          </cell>
          <cell r="Z26">
            <v>1072.53</v>
          </cell>
        </row>
      </sheetData>
      <sheetData sheetId="2"/>
      <sheetData sheetId="3">
        <row r="7">
          <cell r="F7">
            <v>44531</v>
          </cell>
        </row>
        <row r="9">
          <cell r="G9">
            <v>1043.508</v>
          </cell>
          <cell r="J9">
            <v>1048.9133333333332</v>
          </cell>
          <cell r="M9">
            <v>1059.2796666666668</v>
          </cell>
          <cell r="P9">
            <v>1043.9695333333334</v>
          </cell>
          <cell r="S9">
            <v>1030.4202999999995</v>
          </cell>
          <cell r="V9">
            <v>1087.4766666666667</v>
          </cell>
          <cell r="Y9">
            <v>1075.2928999999997</v>
          </cell>
        </row>
        <row r="11">
          <cell r="G11">
            <v>0.59009999999999996</v>
          </cell>
          <cell r="J11">
            <v>0.59582999999999986</v>
          </cell>
          <cell r="M11">
            <v>0.59</v>
          </cell>
          <cell r="P11">
            <v>0.59626333333333326</v>
          </cell>
          <cell r="S11">
            <v>0.58972999999999998</v>
          </cell>
          <cell r="V11">
            <v>0.64190666666666674</v>
          </cell>
          <cell r="Y11">
            <v>0.63249999999999995</v>
          </cell>
        </row>
        <row r="13">
          <cell r="G13">
            <v>1.026</v>
          </cell>
          <cell r="J13">
            <v>0.99090333333333347</v>
          </cell>
          <cell r="M13">
            <v>0.29966666666666669</v>
          </cell>
          <cell r="P13">
            <v>1.1841166666666665</v>
          </cell>
          <cell r="S13">
            <v>0.86731666666666685</v>
          </cell>
          <cell r="V13">
            <v>2.3195466666666671</v>
          </cell>
          <cell r="Y13">
            <v>2.2473000000000005</v>
          </cell>
        </row>
        <row r="14">
          <cell r="G14">
            <v>0.372</v>
          </cell>
          <cell r="J14">
            <v>0.52919666666666676</v>
          </cell>
          <cell r="M14">
            <v>0.21266666666666664</v>
          </cell>
          <cell r="P14">
            <v>0.62536666666666663</v>
          </cell>
          <cell r="S14">
            <v>0.96270999999999984</v>
          </cell>
          <cell r="V14">
            <v>0.99438999999999989</v>
          </cell>
          <cell r="Y14">
            <v>0.94080000000000008</v>
          </cell>
        </row>
        <row r="15">
          <cell r="G15">
            <v>93.124600000000001</v>
          </cell>
          <cell r="J15">
            <v>92.514056666666661</v>
          </cell>
          <cell r="M15">
            <v>93.346666666666664</v>
          </cell>
          <cell r="P15">
            <v>92.341766666666658</v>
          </cell>
          <cell r="S15">
            <v>93.971549999999993</v>
          </cell>
          <cell r="V15">
            <v>83.58193</v>
          </cell>
          <cell r="Y15">
            <v>85.530609999999996</v>
          </cell>
        </row>
        <row r="16">
          <cell r="G16">
            <v>5.2628000000000004</v>
          </cell>
          <cell r="J16">
            <v>5.5261033333333325</v>
          </cell>
          <cell r="M16">
            <v>5.8739999999999997</v>
          </cell>
          <cell r="P16">
            <v>5.5233266666666667</v>
          </cell>
          <cell r="S16">
            <v>3.9602999999999993</v>
          </cell>
          <cell r="V16">
            <v>12.155953333333331</v>
          </cell>
          <cell r="Y16">
            <v>10.422800000000001</v>
          </cell>
        </row>
        <row r="17">
          <cell r="G17">
            <v>0.1915</v>
          </cell>
          <cell r="J17">
            <v>0.36451999999999996</v>
          </cell>
          <cell r="M17">
            <v>0.18233333333333329</v>
          </cell>
          <cell r="P17">
            <v>0.26615666666666665</v>
          </cell>
          <cell r="S17">
            <v>0.18290666666666663</v>
          </cell>
          <cell r="V17">
            <v>0.89254</v>
          </cell>
          <cell r="Y17">
            <v>0.78749999999999998</v>
          </cell>
        </row>
        <row r="18">
          <cell r="G18">
            <v>2.8999999999999998E-3</v>
          </cell>
          <cell r="J18">
            <v>1.9903333333333332E-2</v>
          </cell>
          <cell r="M18">
            <v>3.9333333333333345E-2</v>
          </cell>
          <cell r="P18">
            <v>1.5373333333333333E-2</v>
          </cell>
          <cell r="S18">
            <v>1.5900000000000001E-2</v>
          </cell>
          <cell r="V18">
            <v>1.8193333333333336E-2</v>
          </cell>
          <cell r="Y18">
            <v>2.250000000000001E-2</v>
          </cell>
        </row>
        <row r="19">
          <cell r="G19">
            <v>2.8E-3</v>
          </cell>
          <cell r="J19">
            <v>2.913E-2</v>
          </cell>
          <cell r="M19">
            <v>3.3333333333333347E-2</v>
          </cell>
          <cell r="P19">
            <v>2.6103333333333336E-2</v>
          </cell>
          <cell r="S19">
            <v>2.1083333333333329E-2</v>
          </cell>
          <cell r="V19">
            <v>3.0983333333333328E-2</v>
          </cell>
          <cell r="Y19">
            <v>4.3866666666666686E-2</v>
          </cell>
        </row>
        <row r="20">
          <cell r="G20">
            <v>2.9999999999999997E-4</v>
          </cell>
          <cell r="J20">
            <v>7.3833333333333329E-3</v>
          </cell>
          <cell r="M20">
            <v>1.0000000000000004E-2</v>
          </cell>
          <cell r="P20">
            <v>4.8599999999999989E-3</v>
          </cell>
          <cell r="S20">
            <v>5.3500000000000015E-3</v>
          </cell>
          <cell r="V20">
            <v>1.4166666666666663E-3</v>
          </cell>
          <cell r="Y20">
            <v>4.2666666666666686E-3</v>
          </cell>
        </row>
        <row r="21">
          <cell r="G21">
            <v>1E-4</v>
          </cell>
          <cell r="J21">
            <v>5.7299999999999999E-3</v>
          </cell>
          <cell r="M21">
            <v>1.3333333333333333E-3</v>
          </cell>
          <cell r="P21">
            <v>4.0499999999999998E-3</v>
          </cell>
          <cell r="S21">
            <v>4.2133333333333337E-3</v>
          </cell>
          <cell r="V21">
            <v>1.3066666666666667E-3</v>
          </cell>
          <cell r="Y21">
            <v>4.4666666666666691E-3</v>
          </cell>
        </row>
        <row r="22">
          <cell r="G22">
            <v>1E-4</v>
          </cell>
          <cell r="J22">
            <v>1.3156666666666665E-2</v>
          </cell>
          <cell r="M22">
            <v>0</v>
          </cell>
          <cell r="P22">
            <v>8.8666666666666668E-3</v>
          </cell>
          <cell r="S22">
            <v>8.6666666666666645E-3</v>
          </cell>
          <cell r="V22">
            <v>1.3333333333333333E-5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0.58996800000000005</v>
          </cell>
          <cell r="G25">
            <v>0.58342799999999995</v>
          </cell>
          <cell r="I25">
            <v>0.603163</v>
          </cell>
          <cell r="L25">
            <v>0.58604100000000003</v>
          </cell>
          <cell r="O25">
            <v>0.58716200000000007</v>
          </cell>
          <cell r="R25">
            <v>0.64810500000000004</v>
          </cell>
          <cell r="U25">
            <v>0.62438199999999999</v>
          </cell>
        </row>
      </sheetData>
      <sheetData sheetId="1">
        <row r="26">
          <cell r="E26">
            <v>1038.24</v>
          </cell>
          <cell r="K26">
            <v>1029.04</v>
          </cell>
          <cell r="N26">
            <v>1052.1400000000001</v>
          </cell>
          <cell r="Q26">
            <v>1027.1099999999999</v>
          </cell>
          <cell r="T26">
            <v>1052.6500000000001</v>
          </cell>
          <cell r="W26">
            <v>1101.03</v>
          </cell>
          <cell r="Z26">
            <v>1067.4000000000001</v>
          </cell>
        </row>
      </sheetData>
      <sheetData sheetId="2"/>
      <sheetData sheetId="3">
        <row r="7">
          <cell r="F7">
            <v>44228</v>
          </cell>
        </row>
        <row r="9">
          <cell r="G9">
            <v>1031.53</v>
          </cell>
          <cell r="J9">
            <v>1040.5161290322578</v>
          </cell>
          <cell r="M9">
            <v>1055.3222580645163</v>
          </cell>
          <cell r="P9">
            <v>1054.6539032258063</v>
          </cell>
          <cell r="S9">
            <v>1029.7066129032257</v>
          </cell>
          <cell r="V9">
            <v>1103.3100000000002</v>
          </cell>
          <cell r="Y9">
            <v>1069.7549032258069</v>
          </cell>
        </row>
        <row r="11">
          <cell r="G11">
            <v>0.58479999999999999</v>
          </cell>
          <cell r="J11">
            <v>0.59134838709677429</v>
          </cell>
          <cell r="M11">
            <v>0.58967741935483864</v>
          </cell>
          <cell r="P11">
            <v>0.60465161290322567</v>
          </cell>
          <cell r="S11">
            <v>0.58761935483870953</v>
          </cell>
          <cell r="V11">
            <v>0.64944666666666662</v>
          </cell>
          <cell r="Y11">
            <v>0.62574193548387091</v>
          </cell>
        </row>
        <row r="13">
          <cell r="G13">
            <v>1.0752999999999999</v>
          </cell>
          <cell r="J13">
            <v>0.98231290322580633</v>
          </cell>
          <cell r="M13">
            <v>0.37548387096774194</v>
          </cell>
          <cell r="P13">
            <v>1.0660935483870968</v>
          </cell>
          <cell r="S13">
            <v>0.75875161290322579</v>
          </cell>
          <cell r="V13">
            <v>2.1245666666666665</v>
          </cell>
          <cell r="Y13">
            <v>2.2160967741935482</v>
          </cell>
        </row>
        <row r="14">
          <cell r="G14">
            <v>0.47949999999999998</v>
          </cell>
          <cell r="J14">
            <v>0.58879677419354848</v>
          </cell>
          <cell r="M14">
            <v>0.23935483870967744</v>
          </cell>
          <cell r="P14">
            <v>0.80061935483870972</v>
          </cell>
          <cell r="S14">
            <v>0.93048064516129025</v>
          </cell>
          <cell r="V14">
            <v>0.96657666666666675</v>
          </cell>
          <cell r="Y14">
            <v>0.76077419354838705</v>
          </cell>
        </row>
        <row r="15">
          <cell r="G15">
            <v>94.203999999999994</v>
          </cell>
          <cell r="J15">
            <v>93.339835483870985</v>
          </cell>
          <cell r="M15">
            <v>93.645161290322562</v>
          </cell>
          <cell r="P15">
            <v>91.101264516129021</v>
          </cell>
          <cell r="S15">
            <v>94.434012903225806</v>
          </cell>
          <cell r="V15">
            <v>81.917670000000001</v>
          </cell>
          <cell r="Y15">
            <v>86.687709677419321</v>
          </cell>
        </row>
        <row r="16">
          <cell r="G16">
            <v>4.1403999999999996</v>
          </cell>
          <cell r="J16">
            <v>4.77458064516129</v>
          </cell>
          <cell r="M16">
            <v>5.410000000000001</v>
          </cell>
          <cell r="P16">
            <v>6.4920677419354842</v>
          </cell>
          <cell r="S16">
            <v>3.6195096774193551</v>
          </cell>
          <cell r="V16">
            <v>14.201480000000002</v>
          </cell>
          <cell r="Y16">
            <v>9.6108387096774184</v>
          </cell>
        </row>
        <row r="17">
          <cell r="G17">
            <v>8.2400000000000001E-2</v>
          </cell>
          <cell r="J17">
            <v>0.25534193548387091</v>
          </cell>
          <cell r="M17">
            <v>0.25419354838709668</v>
          </cell>
          <cell r="P17">
            <v>0.44075161290322573</v>
          </cell>
          <cell r="S17">
            <v>0.19247096774193548</v>
          </cell>
          <cell r="V17">
            <v>0.75012333333333325</v>
          </cell>
          <cell r="Y17">
            <v>0.63854838709677419</v>
          </cell>
        </row>
        <row r="18">
          <cell r="G18">
            <v>6.9999999999999999E-4</v>
          </cell>
          <cell r="J18">
            <v>1.5112903225806449E-2</v>
          </cell>
          <cell r="M18">
            <v>3.4193548387096789E-2</v>
          </cell>
          <cell r="P18">
            <v>2.2922580645161294E-2</v>
          </cell>
          <cell r="S18">
            <v>1.7538709677419356E-2</v>
          </cell>
          <cell r="V18">
            <v>1.4916666666666667E-2</v>
          </cell>
          <cell r="Y18">
            <v>2.3000000000000013E-2</v>
          </cell>
        </row>
        <row r="19">
          <cell r="G19">
            <v>8.0000000000000004E-4</v>
          </cell>
          <cell r="J19">
            <v>2.3664516129032261E-2</v>
          </cell>
          <cell r="M19">
            <v>2.8709677419354856E-2</v>
          </cell>
          <cell r="P19">
            <v>4.1135483870967736E-2</v>
          </cell>
          <cell r="S19">
            <v>2.2116129032258066E-2</v>
          </cell>
          <cell r="V19">
            <v>2.3633333333333326E-2</v>
          </cell>
          <cell r="Y19">
            <v>4.4322580645161286E-2</v>
          </cell>
        </row>
        <row r="20">
          <cell r="G20">
            <v>0</v>
          </cell>
          <cell r="J20">
            <v>5.5064516129032272E-3</v>
          </cell>
          <cell r="M20">
            <v>9.6774193548387136E-3</v>
          </cell>
          <cell r="P20">
            <v>8.7774193548387103E-3</v>
          </cell>
          <cell r="S20">
            <v>6.9935483870967752E-3</v>
          </cell>
          <cell r="V20">
            <v>1.42E-3</v>
          </cell>
          <cell r="Y20">
            <v>6.3225806451612928E-3</v>
          </cell>
        </row>
        <row r="21">
          <cell r="G21">
            <v>0</v>
          </cell>
          <cell r="J21">
            <v>4.5387096774193543E-3</v>
          </cell>
          <cell r="M21">
            <v>6.4516129032258064E-4</v>
          </cell>
          <cell r="P21">
            <v>7.9387096774193536E-3</v>
          </cell>
          <cell r="S21">
            <v>4.8838709677419354E-3</v>
          </cell>
          <cell r="V21">
            <v>1.0500000000000002E-3</v>
          </cell>
          <cell r="Y21">
            <v>6.1935483870967766E-3</v>
          </cell>
        </row>
        <row r="22">
          <cell r="G22">
            <v>0</v>
          </cell>
          <cell r="J22">
            <v>1.042258064516129E-2</v>
          </cell>
          <cell r="M22">
            <v>0</v>
          </cell>
          <cell r="P22">
            <v>1.842258064516129E-2</v>
          </cell>
          <cell r="S22">
            <v>1.3232258064516129E-2</v>
          </cell>
          <cell r="V22">
            <v>2.5333333333333333E-4</v>
          </cell>
          <cell r="Y22">
            <v>6.3225806451612928E-3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0.601325</v>
          </cell>
          <cell r="G25">
            <v>0.58956500000000001</v>
          </cell>
          <cell r="I25">
            <v>0.60065299999999988</v>
          </cell>
          <cell r="L25">
            <v>0.58705600000000002</v>
          </cell>
          <cell r="O25">
            <v>0.58924599999999994</v>
          </cell>
          <cell r="R25">
            <v>0.64171900000000004</v>
          </cell>
          <cell r="U25">
            <v>0.62063599999999997</v>
          </cell>
        </row>
      </sheetData>
      <sheetData sheetId="1">
        <row r="26">
          <cell r="E26">
            <v>1057.73</v>
          </cell>
          <cell r="K26">
            <v>1039.76</v>
          </cell>
          <cell r="N26">
            <v>1049.01</v>
          </cell>
          <cell r="Q26">
            <v>1027.79</v>
          </cell>
          <cell r="T26">
            <v>1059.4100000000001</v>
          </cell>
          <cell r="W26">
            <v>1094.83</v>
          </cell>
          <cell r="Z26">
            <v>1064</v>
          </cell>
        </row>
      </sheetData>
      <sheetData sheetId="2" refreshError="1"/>
      <sheetData sheetId="3">
        <row r="7">
          <cell r="F7">
            <v>44256</v>
          </cell>
        </row>
        <row r="9">
          <cell r="G9">
            <v>1042.1849999999999</v>
          </cell>
          <cell r="J9">
            <v>1059.9357142857145</v>
          </cell>
          <cell r="M9">
            <v>1061.8721428571432</v>
          </cell>
          <cell r="P9">
            <v>1051.2846785714285</v>
          </cell>
          <cell r="S9">
            <v>1030.1582857142855</v>
          </cell>
          <cell r="V9">
            <v>1097.0178571428569</v>
          </cell>
          <cell r="Y9">
            <v>1066.3908928571429</v>
          </cell>
        </row>
        <row r="11">
          <cell r="G11">
            <v>0.59099999999999997</v>
          </cell>
          <cell r="J11">
            <v>0.60268214285714283</v>
          </cell>
          <cell r="M11">
            <v>0.59249999999999992</v>
          </cell>
          <cell r="P11">
            <v>0.60196785714285717</v>
          </cell>
          <cell r="S11">
            <v>0.58850000000000002</v>
          </cell>
          <cell r="V11">
            <v>0.64294285714285715</v>
          </cell>
          <cell r="Y11">
            <v>0.62203571428571447</v>
          </cell>
        </row>
        <row r="13">
          <cell r="G13">
            <v>1.0301</v>
          </cell>
          <cell r="J13">
            <v>0.87921785714285738</v>
          </cell>
          <cell r="M13">
            <v>0.17428571428571418</v>
          </cell>
          <cell r="P13">
            <v>0.93013214285714307</v>
          </cell>
          <cell r="S13">
            <v>0.76947142857142858</v>
          </cell>
          <cell r="V13">
            <v>1.9793642857142857</v>
          </cell>
          <cell r="Y13">
            <v>2.0987857142857145</v>
          </cell>
        </row>
        <row r="14">
          <cell r="G14">
            <v>0.47399999999999998</v>
          </cell>
          <cell r="J14">
            <v>0.59193928571428578</v>
          </cell>
          <cell r="M14">
            <v>0.24178571428571433</v>
          </cell>
          <cell r="P14">
            <v>0.85613571428571411</v>
          </cell>
          <cell r="S14">
            <v>0.96051428571428576</v>
          </cell>
          <cell r="V14">
            <v>0.90723928571428569</v>
          </cell>
          <cell r="Y14">
            <v>0.74099999999999988</v>
          </cell>
        </row>
        <row r="15">
          <cell r="G15">
            <v>93.068299999999994</v>
          </cell>
          <cell r="J15">
            <v>91.336485714285729</v>
          </cell>
          <cell r="M15">
            <v>93.361428571428561</v>
          </cell>
          <cell r="P15">
            <v>91.7641142857143</v>
          </cell>
          <cell r="S15">
            <v>94.317192857142828</v>
          </cell>
          <cell r="V15">
            <v>83.181129999999996</v>
          </cell>
          <cell r="Y15">
            <v>87.423142857142878</v>
          </cell>
        </row>
        <row r="16">
          <cell r="G16">
            <v>5.2119</v>
          </cell>
          <cell r="J16">
            <v>6.6390571428571414</v>
          </cell>
          <cell r="M16">
            <v>5.8160714285714308</v>
          </cell>
          <cell r="P16">
            <v>5.8956428571428585</v>
          </cell>
          <cell r="S16">
            <v>3.6762821428571431</v>
          </cell>
          <cell r="V16">
            <v>13.172267857142858</v>
          </cell>
          <cell r="Y16">
            <v>9.0348214285714281</v>
          </cell>
        </row>
        <row r="17">
          <cell r="G17">
            <v>0.1787</v>
          </cell>
          <cell r="J17">
            <v>0.44118571428571424</v>
          </cell>
          <cell r="M17">
            <v>0.31571428571428573</v>
          </cell>
          <cell r="P17">
            <v>0.43895714285714282</v>
          </cell>
          <cell r="S17">
            <v>0.20335714285714282</v>
          </cell>
          <cell r="V17">
            <v>0.71213928571428575</v>
          </cell>
          <cell r="Y17">
            <v>0.6185357142857143</v>
          </cell>
        </row>
        <row r="18">
          <cell r="G18">
            <v>6.4000000000000003E-3</v>
          </cell>
          <cell r="J18">
            <v>2.8232142857142855E-2</v>
          </cell>
          <cell r="M18">
            <v>3.6428571428571442E-2</v>
          </cell>
          <cell r="P18">
            <v>2.9671428571428574E-2</v>
          </cell>
          <cell r="S18">
            <v>2.0657142857142857E-2</v>
          </cell>
          <cell r="V18">
            <v>1.5939285714285715E-2</v>
          </cell>
          <cell r="Y18">
            <v>2.3178571428571437E-2</v>
          </cell>
        </row>
        <row r="19">
          <cell r="G19">
            <v>1.15E-2</v>
          </cell>
          <cell r="J19">
            <v>5.8664285714285724E-2</v>
          </cell>
          <cell r="M19">
            <v>3.8214285714285735E-2</v>
          </cell>
          <cell r="P19">
            <v>4.5532142857142861E-2</v>
          </cell>
          <cell r="S19">
            <v>2.345714285714286E-2</v>
          </cell>
          <cell r="V19">
            <v>2.4278571428571424E-2</v>
          </cell>
          <cell r="Y19">
            <v>4.0857142857142863E-2</v>
          </cell>
        </row>
        <row r="20">
          <cell r="G20">
            <v>1.2999999999999999E-3</v>
          </cell>
          <cell r="J20">
            <v>8.3499999999999998E-3</v>
          </cell>
          <cell r="M20">
            <v>1.0000000000000004E-2</v>
          </cell>
          <cell r="P20">
            <v>1.0632142857142857E-2</v>
          </cell>
          <cell r="S20">
            <v>7.6928571428571445E-3</v>
          </cell>
          <cell r="V20">
            <v>1.8392857142857145E-3</v>
          </cell>
          <cell r="Y20">
            <v>5.9285714285714315E-3</v>
          </cell>
        </row>
        <row r="21">
          <cell r="G21">
            <v>5.0000000000000001E-4</v>
          </cell>
          <cell r="J21">
            <v>6.0571428571428582E-3</v>
          </cell>
          <cell r="M21">
            <v>2.142857142857143E-3</v>
          </cell>
          <cell r="P21">
            <v>8.9892857142857153E-3</v>
          </cell>
          <cell r="S21">
            <v>4.8642857142857151E-3</v>
          </cell>
          <cell r="V21">
            <v>1.3857142857142857E-3</v>
          </cell>
          <cell r="Y21">
            <v>5.6428571428571456E-3</v>
          </cell>
        </row>
        <row r="22">
          <cell r="G22">
            <v>5.9999999999999995E-4</v>
          </cell>
          <cell r="J22">
            <v>1.0917857142857148E-2</v>
          </cell>
          <cell r="M22">
            <v>0</v>
          </cell>
          <cell r="P22">
            <v>2.0199999999999996E-2</v>
          </cell>
          <cell r="S22">
            <v>1.650357142857143E-2</v>
          </cell>
          <cell r="V22">
            <v>5.5714285714285707E-4</v>
          </cell>
          <cell r="Y22">
            <v>8.0357142857142884E-3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0.595279</v>
          </cell>
          <cell r="G25">
            <v>0.58728199999999997</v>
          </cell>
          <cell r="I25">
            <v>0.60688900000000001</v>
          </cell>
          <cell r="L25">
            <v>0.592893</v>
          </cell>
          <cell r="O25">
            <v>0.58687299999999998</v>
          </cell>
          <cell r="R25">
            <v>0.64735699999999996</v>
          </cell>
          <cell r="U25">
            <v>0.62504800000000005</v>
          </cell>
        </row>
      </sheetData>
      <sheetData sheetId="1">
        <row r="26">
          <cell r="E26">
            <v>1045.46</v>
          </cell>
          <cell r="K26">
            <v>1035.19</v>
          </cell>
          <cell r="N26">
            <v>1056.3399999999999</v>
          </cell>
          <cell r="Q26">
            <v>1047.8499999999999</v>
          </cell>
          <cell r="T26">
            <v>1055.42</v>
          </cell>
          <cell r="W26">
            <v>1097.28</v>
          </cell>
          <cell r="Z26">
            <v>1064.45</v>
          </cell>
        </row>
      </sheetData>
      <sheetData sheetId="2"/>
      <sheetData sheetId="3">
        <row r="7">
          <cell r="F7">
            <v>44287</v>
          </cell>
        </row>
        <row r="9">
          <cell r="G9">
            <v>1037.268</v>
          </cell>
          <cell r="J9">
            <v>1047.883870967742</v>
          </cell>
          <cell r="M9">
            <v>1057.8564516129034</v>
          </cell>
          <cell r="P9">
            <v>1058.9374193548388</v>
          </cell>
          <cell r="S9">
            <v>1050.1849999999997</v>
          </cell>
          <cell r="V9">
            <v>1099.3193277310918</v>
          </cell>
          <cell r="Y9">
            <v>1067.0528387096772</v>
          </cell>
        </row>
        <row r="11">
          <cell r="G11">
            <v>0.58830000000000005</v>
          </cell>
          <cell r="J11">
            <v>0.59679032258064524</v>
          </cell>
          <cell r="M11">
            <v>0.59</v>
          </cell>
          <cell r="P11">
            <v>0.60845806451612894</v>
          </cell>
          <cell r="S11">
            <v>0.59426774193548382</v>
          </cell>
          <cell r="V11">
            <v>0.64859915966386561</v>
          </cell>
          <cell r="Y11">
            <v>0.62661290322580643</v>
          </cell>
        </row>
        <row r="13">
          <cell r="G13">
            <v>1.0582</v>
          </cell>
          <cell r="J13">
            <v>1.0036612903225808</v>
          </cell>
          <cell r="M13">
            <v>0.23032258064516131</v>
          </cell>
          <cell r="P13">
            <v>1.1385225806451613</v>
          </cell>
          <cell r="S13">
            <v>0.54117096774193529</v>
          </cell>
          <cell r="V13">
            <v>2.2882848739495789</v>
          </cell>
          <cell r="Y13">
            <v>2.4296129032258067</v>
          </cell>
        </row>
        <row r="14">
          <cell r="G14">
            <v>0.48649999999999999</v>
          </cell>
          <cell r="J14">
            <v>0.6196548387096773</v>
          </cell>
          <cell r="M14">
            <v>0.21451612903225806</v>
          </cell>
          <cell r="P14">
            <v>0.82070967741935463</v>
          </cell>
          <cell r="S14">
            <v>0.67893870967741976</v>
          </cell>
          <cell r="V14">
            <v>0.96466890756302526</v>
          </cell>
          <cell r="Y14">
            <v>0.78209677419354828</v>
          </cell>
        </row>
        <row r="15">
          <cell r="G15">
            <v>93.578599999999994</v>
          </cell>
          <cell r="J15">
            <v>92.5164774193548</v>
          </cell>
          <cell r="M15">
            <v>93.793549999999996</v>
          </cell>
          <cell r="P15">
            <v>90.217629032258074</v>
          </cell>
          <cell r="S15">
            <v>93.023254838709676</v>
          </cell>
          <cell r="V15">
            <v>81.984999999999999</v>
          </cell>
          <cell r="Y15">
            <v>86.400290322580631</v>
          </cell>
        </row>
        <row r="16">
          <cell r="G16">
            <v>4.6853999999999996</v>
          </cell>
          <cell r="J16">
            <v>5.3555193548387097</v>
          </cell>
          <cell r="M16">
            <v>5.3729032258064535</v>
          </cell>
          <cell r="P16">
            <v>7.3410451612903218</v>
          </cell>
          <cell r="S16">
            <v>5.3491483870967746</v>
          </cell>
          <cell r="V16">
            <v>14.024362184873951</v>
          </cell>
          <cell r="Y16">
            <v>9.7418709677419368</v>
          </cell>
        </row>
        <row r="17">
          <cell r="G17">
            <v>0.1636</v>
          </cell>
          <cell r="J17">
            <v>0.38362258064516136</v>
          </cell>
          <cell r="M17">
            <v>0.28935483870967738</v>
          </cell>
          <cell r="P17">
            <v>0.41221935483870964</v>
          </cell>
          <cell r="S17">
            <v>0.32138064516129028</v>
          </cell>
          <cell r="V17">
            <v>0.70236470588235267</v>
          </cell>
          <cell r="Y17">
            <v>0.57664516129032273</v>
          </cell>
        </row>
        <row r="18">
          <cell r="G18">
            <v>5.5999999999999999E-3</v>
          </cell>
          <cell r="J18">
            <v>4.3493548387096785E-2</v>
          </cell>
          <cell r="M18">
            <v>3.5161290322580661E-2</v>
          </cell>
          <cell r="P18">
            <v>1.8048387096774188E-2</v>
          </cell>
          <cell r="S18">
            <v>2.7122580645161289E-2</v>
          </cell>
          <cell r="V18">
            <v>1.2939495798319324E-2</v>
          </cell>
          <cell r="Y18">
            <v>1.8161290322580653E-2</v>
          </cell>
        </row>
        <row r="19">
          <cell r="G19">
            <v>5.1999999999999998E-3</v>
          </cell>
          <cell r="J19">
            <v>5.0796774193548375E-2</v>
          </cell>
          <cell r="M19">
            <v>4.0322580645161303E-2</v>
          </cell>
          <cell r="P19">
            <v>3.0612903225806457E-2</v>
          </cell>
          <cell r="S19">
            <v>3.2880645161290321E-2</v>
          </cell>
          <cell r="V19">
            <v>2.2521008403361353E-2</v>
          </cell>
          <cell r="Y19">
            <v>3.5161290322580654E-2</v>
          </cell>
        </row>
        <row r="20">
          <cell r="G20">
            <v>1E-4</v>
          </cell>
          <cell r="J20">
            <v>8.5870967741935519E-3</v>
          </cell>
          <cell r="M20">
            <v>1.0322580645161294E-2</v>
          </cell>
          <cell r="P20">
            <v>5.4483870967741935E-3</v>
          </cell>
          <cell r="S20">
            <v>8.6032258064516129E-3</v>
          </cell>
          <cell r="V20">
            <v>1.2268907563025219E-3</v>
          </cell>
          <cell r="Y20">
            <v>4.4838709677419378E-3</v>
          </cell>
        </row>
        <row r="21">
          <cell r="G21">
            <v>0</v>
          </cell>
          <cell r="J21">
            <v>5.9032258064516136E-3</v>
          </cell>
          <cell r="M21">
            <v>9.3548387096774217E-3</v>
          </cell>
          <cell r="P21">
            <v>4.5806451612903218E-3</v>
          </cell>
          <cell r="S21">
            <v>5.6774193548387092E-3</v>
          </cell>
          <cell r="V21">
            <v>1.1621848739495804E-3</v>
          </cell>
          <cell r="Y21">
            <v>4.8064516129032271E-3</v>
          </cell>
        </row>
        <row r="22">
          <cell r="G22">
            <v>0</v>
          </cell>
          <cell r="J22">
            <v>1.2193548387096775E-2</v>
          </cell>
          <cell r="M22">
            <v>0</v>
          </cell>
          <cell r="P22">
            <v>1.1187096774193547E-2</v>
          </cell>
          <cell r="S22">
            <v>1.181290322580645E-2</v>
          </cell>
          <cell r="V22">
            <v>2.6050420168067222E-5</v>
          </cell>
          <cell r="Y22">
            <v>7.129032258064519E-3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0.596916</v>
          </cell>
          <cell r="G25">
            <v>0.59056400000000009</v>
          </cell>
          <cell r="I25">
            <v>0.60195900000000002</v>
          </cell>
          <cell r="L25">
            <v>0.59435700000000002</v>
          </cell>
          <cell r="O25">
            <v>0.58875500000000003</v>
          </cell>
          <cell r="R25">
            <v>0.644208</v>
          </cell>
          <cell r="U25">
            <v>0.62297399999999992</v>
          </cell>
        </row>
      </sheetData>
      <sheetData sheetId="1">
        <row r="26">
          <cell r="E26">
            <v>1046.21</v>
          </cell>
          <cell r="K26">
            <v>1039.77</v>
          </cell>
          <cell r="N26">
            <v>1048.5</v>
          </cell>
          <cell r="Q26">
            <v>1054.98</v>
          </cell>
          <cell r="T26">
            <v>1057.31</v>
          </cell>
          <cell r="W26">
            <v>1090.1500000000001</v>
          </cell>
          <cell r="Z26">
            <v>1061.0899999999999</v>
          </cell>
        </row>
      </sheetData>
      <sheetData sheetId="2" refreshError="1"/>
      <sheetData sheetId="3">
        <row r="7">
          <cell r="F7">
            <v>44317</v>
          </cell>
        </row>
        <row r="9">
          <cell r="G9">
            <v>1042.4970000000001</v>
          </cell>
          <cell r="J9">
            <v>1049.0666666666666</v>
          </cell>
          <cell r="M9">
            <v>1060.0886666666668</v>
          </cell>
          <cell r="P9">
            <v>1050.6875333333335</v>
          </cell>
          <cell r="S9">
            <v>1057.7095333333336</v>
          </cell>
          <cell r="V9">
            <v>1092.2666666666664</v>
          </cell>
          <cell r="Y9">
            <v>1063.5786333333335</v>
          </cell>
        </row>
        <row r="11">
          <cell r="G11">
            <v>0.59209999999999996</v>
          </cell>
          <cell r="J11">
            <v>0.59859666666666678</v>
          </cell>
          <cell r="M11">
            <v>0.59</v>
          </cell>
          <cell r="P11">
            <v>0.60332000000000008</v>
          </cell>
          <cell r="S11">
            <v>0.59603666666666666</v>
          </cell>
          <cell r="V11">
            <v>0.64537999999999984</v>
          </cell>
          <cell r="Y11">
            <v>0.62456666666666671</v>
          </cell>
        </row>
        <row r="13">
          <cell r="G13">
            <v>1.1173</v>
          </cell>
          <cell r="J13">
            <v>1.0009400000000002</v>
          </cell>
          <cell r="M13">
            <v>0.3113333333333333</v>
          </cell>
          <cell r="P13">
            <v>1.0691433333333333</v>
          </cell>
          <cell r="S13">
            <v>0.31027333333333323</v>
          </cell>
          <cell r="V13">
            <v>2.3574833333333336</v>
          </cell>
          <cell r="Y13">
            <v>2.4241999999999999</v>
          </cell>
        </row>
        <row r="14">
          <cell r="G14">
            <v>0.47</v>
          </cell>
          <cell r="J14">
            <v>0.68611333333333324</v>
          </cell>
          <cell r="M14">
            <v>0.20366666666666672</v>
          </cell>
          <cell r="P14">
            <v>0.87218333333333331</v>
          </cell>
          <cell r="S14">
            <v>0.64305666666666672</v>
          </cell>
          <cell r="V14">
            <v>0.99710666666666692</v>
          </cell>
          <cell r="Y14">
            <v>0.79176666666666651</v>
          </cell>
        </row>
        <row r="15">
          <cell r="G15">
            <v>93.355000000000004</v>
          </cell>
          <cell r="J15">
            <v>92.591483333333315</v>
          </cell>
          <cell r="M15">
            <v>93.338666666666612</v>
          </cell>
          <cell r="P15">
            <v>91.386033333333344</v>
          </cell>
          <cell r="S15">
            <v>92.658740000000009</v>
          </cell>
          <cell r="V15">
            <v>82.711129999999997</v>
          </cell>
          <cell r="Y15">
            <v>86.91670000000002</v>
          </cell>
        </row>
        <row r="16">
          <cell r="G16">
            <v>4.4317000000000002</v>
          </cell>
          <cell r="J16">
            <v>4.9300700000000006</v>
          </cell>
          <cell r="M16">
            <v>5.7590000000000012</v>
          </cell>
          <cell r="P16">
            <v>6.1388033333333318</v>
          </cell>
          <cell r="S16">
            <v>5.962839999999999</v>
          </cell>
          <cell r="V16">
            <v>13.148076666666668</v>
          </cell>
          <cell r="Y16">
            <v>9.1769333333333343</v>
          </cell>
        </row>
        <row r="17">
          <cell r="G17">
            <v>0.48089999999999999</v>
          </cell>
          <cell r="J17">
            <v>0.60186666666666666</v>
          </cell>
          <cell r="M17">
            <v>0.3033333333333334</v>
          </cell>
          <cell r="P17">
            <v>0.44717666666666667</v>
          </cell>
          <cell r="S17">
            <v>0.33950000000000002</v>
          </cell>
          <cell r="V17">
            <v>0.74373333333333347</v>
          </cell>
          <cell r="Y17">
            <v>0.60396666666666665</v>
          </cell>
        </row>
        <row r="18">
          <cell r="G18">
            <v>4.19E-2</v>
          </cell>
          <cell r="J18">
            <v>5.3363333333333332E-2</v>
          </cell>
          <cell r="M18">
            <v>3.8000000000000013E-2</v>
          </cell>
          <cell r="P18">
            <v>2.2869999999999998E-2</v>
          </cell>
          <cell r="S18">
            <v>3.1530000000000002E-2</v>
          </cell>
          <cell r="V18">
            <v>1.4903333333333333E-2</v>
          </cell>
          <cell r="Y18">
            <v>2.0566666666666678E-2</v>
          </cell>
        </row>
        <row r="19">
          <cell r="G19">
            <v>7.2700000000000001E-2</v>
          </cell>
          <cell r="J19">
            <v>9.147000000000001E-2</v>
          </cell>
          <cell r="M19">
            <v>3.4000000000000023E-2</v>
          </cell>
          <cell r="P19">
            <v>4.5676666666666678E-2</v>
          </cell>
          <cell r="S19">
            <v>3.7393333333333327E-2</v>
          </cell>
          <cell r="V19">
            <v>2.4399999999999998E-2</v>
          </cell>
          <cell r="Y19">
            <v>4.133333333333334E-2</v>
          </cell>
        </row>
        <row r="20">
          <cell r="G20">
            <v>6.4999999999999997E-3</v>
          </cell>
          <cell r="J20">
            <v>1.4843333333333337E-2</v>
          </cell>
          <cell r="M20">
            <v>1.0000000000000004E-2</v>
          </cell>
          <cell r="P20">
            <v>7.2166666666666646E-3</v>
          </cell>
          <cell r="S20">
            <v>7.2533333333333339E-3</v>
          </cell>
          <cell r="V20">
            <v>1.4766666666666669E-3</v>
          </cell>
          <cell r="Y20">
            <v>5.9333333333333356E-3</v>
          </cell>
        </row>
        <row r="21">
          <cell r="G21">
            <v>4.7999999999999996E-3</v>
          </cell>
          <cell r="J21">
            <v>1.0959999999999998E-2</v>
          </cell>
          <cell r="M21">
            <v>0</v>
          </cell>
          <cell r="P21">
            <v>6.7966666666666627E-3</v>
          </cell>
          <cell r="S21">
            <v>4.7966666666666661E-3</v>
          </cell>
          <cell r="V21">
            <v>1.2266666666666665E-3</v>
          </cell>
          <cell r="Y21">
            <v>6.700000000000002E-3</v>
          </cell>
        </row>
        <row r="22">
          <cell r="G22">
            <v>2.3E-3</v>
          </cell>
          <cell r="J22">
            <v>1.8883333333333332E-2</v>
          </cell>
          <cell r="M22">
            <v>0</v>
          </cell>
          <cell r="P22">
            <v>4.1166666666666678E-3</v>
          </cell>
          <cell r="S22">
            <v>4.62E-3</v>
          </cell>
          <cell r="V22">
            <v>1.9666666666666666E-4</v>
          </cell>
          <cell r="Y22">
            <v>1.1666666666666669E-2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0.59766100000000011</v>
          </cell>
          <cell r="G25">
            <v>0.58669199999999999</v>
          </cell>
          <cell r="I25">
            <v>0.60927300000000006</v>
          </cell>
          <cell r="L25">
            <v>0.59705700000000006</v>
          </cell>
          <cell r="O25">
            <v>0.58989399999999992</v>
          </cell>
          <cell r="R25">
            <v>0.64548600000000012</v>
          </cell>
          <cell r="U25">
            <v>0.643536</v>
          </cell>
        </row>
      </sheetData>
      <sheetData sheetId="1">
        <row r="26">
          <cell r="E26">
            <v>1046.24</v>
          </cell>
          <cell r="K26">
            <v>1033.25</v>
          </cell>
          <cell r="N26">
            <v>1058.75</v>
          </cell>
          <cell r="Q26">
            <v>1061.07</v>
          </cell>
          <cell r="T26">
            <v>1058.8399999999999</v>
          </cell>
          <cell r="W26">
            <v>1092</v>
          </cell>
          <cell r="Z26">
            <v>1088.45</v>
          </cell>
        </row>
      </sheetData>
      <sheetData sheetId="2"/>
      <sheetData sheetId="3">
        <row r="7">
          <cell r="F7">
            <v>44348</v>
          </cell>
        </row>
        <row r="9">
          <cell r="G9">
            <v>1035.7180000000001</v>
          </cell>
          <cell r="J9">
            <v>1049.0032258064514</v>
          </cell>
          <cell r="M9">
            <v>1061.8483870967741</v>
          </cell>
          <cell r="P9">
            <v>1061.1845806451611</v>
          </cell>
          <cell r="S9">
            <v>1064.068806451613</v>
          </cell>
          <cell r="V9">
            <v>1093.6266666666666</v>
          </cell>
          <cell r="Y9">
            <v>1091.3085161290323</v>
          </cell>
        </row>
        <row r="11">
          <cell r="G11">
            <v>0.58809999999999996</v>
          </cell>
          <cell r="J11">
            <v>0.59934516129032256</v>
          </cell>
          <cell r="M11">
            <v>0.59</v>
          </cell>
          <cell r="P11">
            <v>0.61068064516129028</v>
          </cell>
          <cell r="S11">
            <v>0.59888387096774187</v>
          </cell>
          <cell r="V11">
            <v>0.64648333333333341</v>
          </cell>
          <cell r="Y11">
            <v>0.64525806451612899</v>
          </cell>
        </row>
        <row r="13">
          <cell r="G13">
            <v>1.119</v>
          </cell>
          <cell r="J13">
            <v>1.0373774193548388</v>
          </cell>
          <cell r="M13">
            <v>0.27870967741935482</v>
          </cell>
          <cell r="P13">
            <v>1.1294967741935484</v>
          </cell>
          <cell r="S13">
            <v>0.32091612903225808</v>
          </cell>
          <cell r="V13">
            <v>2.4013266666666668</v>
          </cell>
          <cell r="Y13">
            <v>2.4345806451612901</v>
          </cell>
        </row>
        <row r="14">
          <cell r="G14">
            <v>0.49159999999999998</v>
          </cell>
          <cell r="J14">
            <v>0.71125806451612916</v>
          </cell>
          <cell r="M14">
            <v>0.22645161290322574</v>
          </cell>
          <cell r="P14">
            <v>0.87586129032258087</v>
          </cell>
          <cell r="S14">
            <v>0.56206129032258056</v>
          </cell>
          <cell r="V14">
            <v>0.98364000000000007</v>
          </cell>
          <cell r="Y14">
            <v>0.97570967741935499</v>
          </cell>
        </row>
        <row r="15">
          <cell r="G15">
            <v>93.590100000000007</v>
          </cell>
          <cell r="J15">
            <v>92.232293548387105</v>
          </cell>
          <cell r="M15">
            <v>93.247096774193537</v>
          </cell>
          <cell r="P15">
            <v>89.876596774193573</v>
          </cell>
          <cell r="S15">
            <v>92.024035483870989</v>
          </cell>
          <cell r="V15">
            <v>82.451130000000006</v>
          </cell>
          <cell r="Y15">
            <v>82.878516129032249</v>
          </cell>
        </row>
        <row r="16">
          <cell r="G16">
            <v>4.6473000000000004</v>
          </cell>
          <cell r="J16">
            <v>5.3984677419354847</v>
          </cell>
          <cell r="M16">
            <v>5.7809677419354841</v>
          </cell>
          <cell r="P16">
            <v>7.5698903225806449</v>
          </cell>
          <cell r="S16">
            <v>6.6308225806451615</v>
          </cell>
          <cell r="V16">
            <v>13.355989999999998</v>
          </cell>
          <cell r="Y16">
            <v>12.922548387096773</v>
          </cell>
        </row>
        <row r="17">
          <cell r="G17">
            <v>0.12379999999999999</v>
          </cell>
          <cell r="J17">
            <v>0.48343548387096774</v>
          </cell>
          <cell r="M17">
            <v>0.37064516129032277</v>
          </cell>
          <cell r="P17">
            <v>0.4653870967741936</v>
          </cell>
          <cell r="S17">
            <v>0.38036451612903233</v>
          </cell>
          <cell r="V17">
            <v>0.76686666666666659</v>
          </cell>
          <cell r="Y17">
            <v>0.74338709677419357</v>
          </cell>
        </row>
        <row r="18">
          <cell r="G18">
            <v>3.3999999999999998E-3</v>
          </cell>
          <cell r="J18">
            <v>3.4212903225806453E-2</v>
          </cell>
          <cell r="M18">
            <v>4.3548387096774208E-2</v>
          </cell>
          <cell r="P18">
            <v>2.2890322580645162E-2</v>
          </cell>
          <cell r="S18">
            <v>3.2864516129032253E-2</v>
          </cell>
          <cell r="V18">
            <v>1.4370000000000003E-2</v>
          </cell>
          <cell r="Y18">
            <v>1.5161290322580656E-2</v>
          </cell>
        </row>
        <row r="19">
          <cell r="G19">
            <v>6.7999999999999996E-3</v>
          </cell>
          <cell r="J19">
            <v>6.1629032258064501E-2</v>
          </cell>
          <cell r="M19">
            <v>4.0000000000000015E-2</v>
          </cell>
          <cell r="P19">
            <v>4.4441935483870973E-2</v>
          </cell>
          <cell r="S19">
            <v>3.4222580645161281E-2</v>
          </cell>
          <cell r="V19">
            <v>2.4556666666666668E-2</v>
          </cell>
          <cell r="Y19">
            <v>2.6451612903225823E-2</v>
          </cell>
        </row>
        <row r="20">
          <cell r="G20">
            <v>8.9999999999999998E-4</v>
          </cell>
          <cell r="J20">
            <v>1.4564516129032258E-2</v>
          </cell>
          <cell r="M20">
            <v>1.1290322580645168E-2</v>
          </cell>
          <cell r="P20">
            <v>6.4354838709677429E-3</v>
          </cell>
          <cell r="S20">
            <v>6.7096774193548389E-3</v>
          </cell>
          <cell r="V20">
            <v>1.3600000000000001E-3</v>
          </cell>
          <cell r="Y20">
            <v>1.4516129032258068E-3</v>
          </cell>
        </row>
        <row r="21">
          <cell r="G21">
            <v>1E-4</v>
          </cell>
          <cell r="J21">
            <v>8.8354838709677405E-3</v>
          </cell>
          <cell r="M21">
            <v>3.8709677419354834E-3</v>
          </cell>
          <cell r="P21">
            <v>5.9290322580645149E-3</v>
          </cell>
          <cell r="S21">
            <v>3.761290322580645E-3</v>
          </cell>
          <cell r="V21">
            <v>1.2333333333333332E-3</v>
          </cell>
          <cell r="Y21">
            <v>1.3225806451612906E-3</v>
          </cell>
        </row>
        <row r="22">
          <cell r="G22">
            <v>1E-4</v>
          </cell>
          <cell r="J22">
            <v>1.7525806451612908E-2</v>
          </cell>
          <cell r="M22">
            <v>0</v>
          </cell>
          <cell r="P22">
            <v>3.0870967741935479E-3</v>
          </cell>
          <cell r="S22">
            <v>4.2161290322580659E-3</v>
          </cell>
          <cell r="V22">
            <v>6.3333333333333346E-5</v>
          </cell>
          <cell r="Y22">
            <v>9.0322580645161308E-4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0.59508500000000009</v>
          </cell>
          <cell r="G25">
            <v>0.58609899999999993</v>
          </cell>
          <cell r="I25">
            <v>0.61065100000000005</v>
          </cell>
          <cell r="L25">
            <v>0.59527999999999992</v>
          </cell>
          <cell r="O25">
            <v>0.58936199999999994</v>
          </cell>
          <cell r="R25">
            <v>0.64139999999999997</v>
          </cell>
          <cell r="U25">
            <v>0.63927800000000001</v>
          </cell>
        </row>
      </sheetData>
      <sheetData sheetId="1">
        <row r="26">
          <cell r="E26">
            <v>1045.42</v>
          </cell>
          <cell r="K26">
            <v>1033.1500000000001</v>
          </cell>
          <cell r="N26">
            <v>1061.5</v>
          </cell>
          <cell r="Q26">
            <v>1059.56</v>
          </cell>
          <cell r="T26">
            <v>1058.26</v>
          </cell>
          <cell r="W26">
            <v>1087.24</v>
          </cell>
          <cell r="Z26">
            <v>1084.07</v>
          </cell>
        </row>
      </sheetData>
      <sheetData sheetId="2"/>
      <sheetData sheetId="3">
        <row r="7">
          <cell r="F7">
            <v>44378</v>
          </cell>
        </row>
        <row r="9">
          <cell r="G9">
            <v>1035.8219999999999</v>
          </cell>
          <cell r="J9">
            <v>1048.0133333333333</v>
          </cell>
          <cell r="M9">
            <v>1061.0883333333334</v>
          </cell>
          <cell r="P9">
            <v>1064.0868999999996</v>
          </cell>
          <cell r="S9">
            <v>1061.9876999999999</v>
          </cell>
          <cell r="V9">
            <v>1089.4633333333334</v>
          </cell>
          <cell r="Y9">
            <v>1086.9583999999998</v>
          </cell>
        </row>
        <row r="11">
          <cell r="G11">
            <v>0.58760000000000001</v>
          </cell>
          <cell r="J11">
            <v>0.59662333333333339</v>
          </cell>
          <cell r="M11">
            <v>0.59</v>
          </cell>
          <cell r="P11">
            <v>0.61219000000000012</v>
          </cell>
          <cell r="S11">
            <v>0.59677333333333338</v>
          </cell>
          <cell r="V11">
            <v>0.64274333333333322</v>
          </cell>
          <cell r="Y11">
            <v>0.6409666666666668</v>
          </cell>
        </row>
        <row r="13">
          <cell r="G13">
            <v>1.1266</v>
          </cell>
          <cell r="J13">
            <v>1.0001700000000002</v>
          </cell>
          <cell r="M13">
            <v>0.27500000000000002</v>
          </cell>
          <cell r="P13">
            <v>1.2322366666666669</v>
          </cell>
          <cell r="S13">
            <v>0.32024666666666673</v>
          </cell>
          <cell r="V13">
            <v>2.3049833333333334</v>
          </cell>
          <cell r="Y13">
            <v>2.289966666666666</v>
          </cell>
        </row>
        <row r="14">
          <cell r="G14">
            <v>0.45400000000000001</v>
          </cell>
          <cell r="J14">
            <v>0.60794666666666652</v>
          </cell>
          <cell r="M14">
            <v>0.22299999999999998</v>
          </cell>
          <cell r="P14">
            <v>0.78708</v>
          </cell>
          <cell r="S14">
            <v>0.51360000000000006</v>
          </cell>
          <cell r="V14">
            <v>0.97521666666666651</v>
          </cell>
          <cell r="Y14">
            <v>0.98043333333333349</v>
          </cell>
        </row>
        <row r="15">
          <cell r="G15">
            <v>93.611500000000007</v>
          </cell>
          <cell r="J15">
            <v>92.465253333333337</v>
          </cell>
          <cell r="M15">
            <v>93.35466666666666</v>
          </cell>
          <cell r="P15">
            <v>89.551630000000017</v>
          </cell>
          <cell r="S15">
            <v>92.432083333333324</v>
          </cell>
          <cell r="V15">
            <v>83.428319999999999</v>
          </cell>
          <cell r="Y15">
            <v>83.862733333333338</v>
          </cell>
        </row>
        <row r="16">
          <cell r="G16">
            <v>4.6845999999999997</v>
          </cell>
          <cell r="J16">
            <v>5.4734199999999982</v>
          </cell>
          <cell r="M16">
            <v>5.6863333333333337</v>
          </cell>
          <cell r="P16">
            <v>7.8290366666666671</v>
          </cell>
          <cell r="S16">
            <v>6.2592900000000009</v>
          </cell>
          <cell r="V16">
            <v>12.411296666666665</v>
          </cell>
          <cell r="Y16">
            <v>11.995133333333337</v>
          </cell>
        </row>
        <row r="17">
          <cell r="G17">
            <v>0.10150000000000001</v>
          </cell>
          <cell r="J17">
            <v>0.36215333333333333</v>
          </cell>
          <cell r="M17">
            <v>0.36866666666666659</v>
          </cell>
          <cell r="P17">
            <v>0.49243333333333328</v>
          </cell>
          <cell r="S17">
            <v>0.38507000000000002</v>
          </cell>
          <cell r="V17">
            <v>0.83265333333333347</v>
          </cell>
          <cell r="Y17">
            <v>0.8151666666666666</v>
          </cell>
        </row>
        <row r="18">
          <cell r="G18">
            <v>1E-3</v>
          </cell>
          <cell r="J18">
            <v>1.7396666666666661E-2</v>
          </cell>
          <cell r="M18">
            <v>4.4666666666666695E-2</v>
          </cell>
          <cell r="P18">
            <v>2.6913333333333334E-2</v>
          </cell>
          <cell r="S18">
            <v>3.5116666666666664E-2</v>
          </cell>
          <cell r="V18">
            <v>1.7056666666666668E-2</v>
          </cell>
          <cell r="Y18">
            <v>1.9000000000000006E-2</v>
          </cell>
        </row>
        <row r="19">
          <cell r="G19">
            <v>3.0000000000000001E-3</v>
          </cell>
          <cell r="J19">
            <v>3.9576666666666656E-2</v>
          </cell>
          <cell r="M19">
            <v>3.9000000000000014E-2</v>
          </cell>
          <cell r="P19">
            <v>5.6803333333333331E-2</v>
          </cell>
          <cell r="S19">
            <v>3.7769999999999991E-2</v>
          </cell>
          <cell r="V19">
            <v>2.7249999999999996E-2</v>
          </cell>
          <cell r="Y19">
            <v>3.2533333333333345E-2</v>
          </cell>
        </row>
        <row r="20">
          <cell r="G20">
            <v>8.0000000000000004E-4</v>
          </cell>
          <cell r="J20">
            <v>1.3070000000000002E-2</v>
          </cell>
          <cell r="M20">
            <v>1.0000000000000004E-2</v>
          </cell>
          <cell r="P20">
            <v>9.5933333333333322E-3</v>
          </cell>
          <cell r="S20">
            <v>7.4766666666666688E-3</v>
          </cell>
          <cell r="V20">
            <v>1.4233333333333333E-3</v>
          </cell>
          <cell r="Y20">
            <v>2.0666666666666672E-3</v>
          </cell>
        </row>
        <row r="21">
          <cell r="G21">
            <v>1E-4</v>
          </cell>
          <cell r="J21">
            <v>7.2199999999999999E-3</v>
          </cell>
          <cell r="M21">
            <v>3.3333333333333332E-4</v>
          </cell>
          <cell r="P21">
            <v>9.6900000000000007E-3</v>
          </cell>
          <cell r="S21">
            <v>4.5166666666666671E-3</v>
          </cell>
          <cell r="V21">
            <v>1.0999999999999998E-3</v>
          </cell>
          <cell r="Y21">
            <v>1.8666666666666671E-3</v>
          </cell>
        </row>
        <row r="22">
          <cell r="G22">
            <v>1E-4</v>
          </cell>
          <cell r="J22">
            <v>1.3469999999999994E-2</v>
          </cell>
          <cell r="M22">
            <v>0</v>
          </cell>
          <cell r="P22">
            <v>4.5700000000000003E-3</v>
          </cell>
          <cell r="S22">
            <v>4.8533333333333328E-3</v>
          </cell>
          <cell r="V22">
            <v>1.2999999999999999E-4</v>
          </cell>
          <cell r="Y22">
            <v>1.0666666666666669E-3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0.59248600000000007</v>
          </cell>
          <cell r="G25">
            <v>0.58705499999999999</v>
          </cell>
          <cell r="I25">
            <v>0.61138700000000001</v>
          </cell>
          <cell r="L25">
            <v>0.59000600000000003</v>
          </cell>
          <cell r="O25">
            <v>0.58921699999999999</v>
          </cell>
          <cell r="R25">
            <v>0.64052300000000006</v>
          </cell>
          <cell r="U25">
            <v>0.63906499999999999</v>
          </cell>
        </row>
      </sheetData>
      <sheetData sheetId="1">
        <row r="26">
          <cell r="E26">
            <v>1042.32</v>
          </cell>
          <cell r="K26">
            <v>1036.75</v>
          </cell>
          <cell r="N26">
            <v>1061.9100000000001</v>
          </cell>
          <cell r="Q26">
            <v>1053.46</v>
          </cell>
          <cell r="T26">
            <v>1058.03</v>
          </cell>
          <cell r="W26">
            <v>1087.1099999999999</v>
          </cell>
          <cell r="Z26">
            <v>1084.71</v>
          </cell>
        </row>
      </sheetData>
      <sheetData sheetId="2"/>
      <sheetData sheetId="3">
        <row r="7">
          <cell r="F7">
            <v>44409</v>
          </cell>
        </row>
        <row r="9">
          <cell r="G9">
            <v>1039.2380000000001</v>
          </cell>
          <cell r="J9">
            <v>1044.4903225806454</v>
          </cell>
          <cell r="M9">
            <v>1060.9193548387098</v>
          </cell>
          <cell r="P9">
            <v>1064.5375483870969</v>
          </cell>
          <cell r="S9">
            <v>1056.405</v>
          </cell>
          <cell r="V9">
            <v>1089.0333333333333</v>
          </cell>
          <cell r="Y9">
            <v>1088.0019032258065</v>
          </cell>
        </row>
        <row r="11">
          <cell r="G11">
            <v>0.58850000000000002</v>
          </cell>
          <cell r="J11">
            <v>0.59384838709677423</v>
          </cell>
          <cell r="M11">
            <v>0.5903225806451613</v>
          </cell>
          <cell r="P11">
            <v>0.61294838709677424</v>
          </cell>
          <cell r="S11">
            <v>0.59170645161290314</v>
          </cell>
          <cell r="V11">
            <v>0.64163666666666674</v>
          </cell>
          <cell r="Y11">
            <v>0.64112903225806461</v>
          </cell>
        </row>
        <row r="13">
          <cell r="G13">
            <v>1.0178</v>
          </cell>
          <cell r="J13">
            <v>0.91427096774193561</v>
          </cell>
          <cell r="M13">
            <v>0.27806451612903232</v>
          </cell>
          <cell r="P13">
            <v>0.99723548387096761</v>
          </cell>
          <cell r="S13">
            <v>0.30775483870967735</v>
          </cell>
          <cell r="V13">
            <v>2.2372000000000005</v>
          </cell>
          <cell r="Y13">
            <v>2.2341290322580645</v>
          </cell>
        </row>
        <row r="14">
          <cell r="G14">
            <v>0.44240000000000002</v>
          </cell>
          <cell r="J14">
            <v>0.62980645161290338</v>
          </cell>
          <cell r="M14">
            <v>0.2219354838709677</v>
          </cell>
          <cell r="P14">
            <v>0.96938709677419366</v>
          </cell>
          <cell r="S14">
            <v>0.42710322580645166</v>
          </cell>
          <cell r="V14">
            <v>0.969716666666667</v>
          </cell>
          <cell r="Y14">
            <v>0.98158064516129029</v>
          </cell>
        </row>
        <row r="15">
          <cell r="G15">
            <v>93.481499999999997</v>
          </cell>
          <cell r="J15">
            <v>93.058651612903247</v>
          </cell>
          <cell r="M15">
            <v>93.376129032258063</v>
          </cell>
          <cell r="P15">
            <v>89.789580645161294</v>
          </cell>
          <cell r="S15">
            <v>93.307680645161298</v>
          </cell>
          <cell r="V15">
            <v>83.607979999999998</v>
          </cell>
          <cell r="Y15">
            <v>83.859677419354824</v>
          </cell>
        </row>
        <row r="16">
          <cell r="G16">
            <v>4.9062999999999999</v>
          </cell>
          <cell r="J16">
            <v>4.9598193548387091</v>
          </cell>
          <cell r="M16">
            <v>5.6574193548387095</v>
          </cell>
          <cell r="P16">
            <v>7.5103193548387095</v>
          </cell>
          <cell r="S16">
            <v>5.5532290322580664</v>
          </cell>
          <cell r="V16">
            <v>12.301436666666667</v>
          </cell>
          <cell r="Y16">
            <v>12.050935483870965</v>
          </cell>
        </row>
        <row r="17">
          <cell r="G17">
            <v>0.1244</v>
          </cell>
          <cell r="J17">
            <v>0.34371290322580644</v>
          </cell>
          <cell r="M17">
            <v>0.36999999999999983</v>
          </cell>
          <cell r="P17">
            <v>0.59424193548387083</v>
          </cell>
          <cell r="S17">
            <v>0.32380322580645166</v>
          </cell>
          <cell r="V17">
            <v>0.82856666666666667</v>
          </cell>
          <cell r="Y17">
            <v>0.81409677419354831</v>
          </cell>
        </row>
        <row r="18">
          <cell r="G18">
            <v>3.5999999999999999E-3</v>
          </cell>
          <cell r="J18">
            <v>2.4051612903225803E-2</v>
          </cell>
          <cell r="M18">
            <v>4.1935483870967759E-2</v>
          </cell>
          <cell r="P18">
            <v>3.5248387096774192E-2</v>
          </cell>
          <cell r="S18">
            <v>3.3158064516129029E-2</v>
          </cell>
          <cell r="V18">
            <v>1.7923333333333333E-2</v>
          </cell>
          <cell r="Y18">
            <v>1.9838709677419367E-2</v>
          </cell>
        </row>
        <row r="19">
          <cell r="G19">
            <v>5.4999999999999997E-3</v>
          </cell>
          <cell r="J19">
            <v>3.8980645161290316E-2</v>
          </cell>
          <cell r="M19">
            <v>4.161290322580647E-2</v>
          </cell>
          <cell r="P19">
            <v>7.1945161290322593E-2</v>
          </cell>
          <cell r="S19">
            <v>3.2264516129032257E-2</v>
          </cell>
          <cell r="V19">
            <v>2.9489999999999999E-2</v>
          </cell>
          <cell r="Y19">
            <v>3.4354838709677434E-2</v>
          </cell>
        </row>
        <row r="20">
          <cell r="G20">
            <v>8.0000000000000004E-4</v>
          </cell>
          <cell r="J20">
            <v>8.4032258064516124E-3</v>
          </cell>
          <cell r="M20">
            <v>1.0000000000000004E-2</v>
          </cell>
          <cell r="P20">
            <v>1.2609677419354837E-2</v>
          </cell>
          <cell r="S20">
            <v>6.6548387096774199E-3</v>
          </cell>
          <cell r="V20">
            <v>1.6733333333333335E-3</v>
          </cell>
          <cell r="Y20">
            <v>2.3870967741935487E-3</v>
          </cell>
        </row>
        <row r="21">
          <cell r="G21">
            <v>2.9999999999999997E-4</v>
          </cell>
          <cell r="J21">
            <v>6.8129032258064503E-3</v>
          </cell>
          <cell r="M21">
            <v>2.9032258064516127E-3</v>
          </cell>
          <cell r="P21">
            <v>1.2987096774193548E-2</v>
          </cell>
          <cell r="S21">
            <v>3.816129032258064E-3</v>
          </cell>
          <cell r="V21">
            <v>1.4299999999999998E-3</v>
          </cell>
          <cell r="Y21">
            <v>1.8709677419354843E-3</v>
          </cell>
        </row>
        <row r="22">
          <cell r="G22">
            <v>5.9999999999999995E-4</v>
          </cell>
          <cell r="J22">
            <v>1.5635483870967741E-2</v>
          </cell>
          <cell r="M22">
            <v>0</v>
          </cell>
          <cell r="P22">
            <v>6.4548387096774185E-3</v>
          </cell>
          <cell r="S22">
            <v>4.5193548387096804E-3</v>
          </cell>
          <cell r="V22">
            <v>2.0666666666666668E-4</v>
          </cell>
          <cell r="Y22">
            <v>1.0645161290322581E-3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0.59393699999999994</v>
          </cell>
          <cell r="G25">
            <v>0.58705499999999999</v>
          </cell>
          <cell r="I25">
            <v>0.60849099999999989</v>
          </cell>
          <cell r="L25">
            <v>0.59081300000000003</v>
          </cell>
          <cell r="O25">
            <v>0.58872599999999997</v>
          </cell>
          <cell r="R25">
            <v>0.64178000000000002</v>
          </cell>
          <cell r="U25">
            <v>0.63882799999999995</v>
          </cell>
        </row>
      </sheetData>
      <sheetData sheetId="1">
        <row r="26">
          <cell r="E26">
            <v>1043.54</v>
          </cell>
          <cell r="K26">
            <v>1036.75</v>
          </cell>
          <cell r="N26">
            <v>1058.03</v>
          </cell>
          <cell r="Q26">
            <v>1040.97</v>
          </cell>
          <cell r="T26">
            <v>1057.25</v>
          </cell>
          <cell r="W26">
            <v>1088.07</v>
          </cell>
          <cell r="Z26">
            <v>1083.58</v>
          </cell>
        </row>
      </sheetData>
      <sheetData sheetId="2"/>
      <sheetData sheetId="3">
        <row r="7">
          <cell r="F7">
            <v>44440</v>
          </cell>
        </row>
        <row r="9">
          <cell r="G9">
            <v>1039.2380000000001</v>
          </cell>
          <cell r="J9">
            <v>1045.6354838709678</v>
          </cell>
          <cell r="M9">
            <v>1059.9929032258065</v>
          </cell>
          <cell r="P9">
            <v>1060.7099677419353</v>
          </cell>
          <cell r="S9">
            <v>1043.2068064516129</v>
          </cell>
          <cell r="V9">
            <v>1090.0833333333333</v>
          </cell>
          <cell r="Y9">
            <v>1087.1320322580646</v>
          </cell>
        </row>
        <row r="11">
          <cell r="G11">
            <v>0.58850000000000002</v>
          </cell>
          <cell r="J11">
            <v>0.59509677419354845</v>
          </cell>
          <cell r="M11">
            <v>0.59</v>
          </cell>
          <cell r="P11">
            <v>0.6100290322580646</v>
          </cell>
          <cell r="S11">
            <v>0.59204838709677421</v>
          </cell>
          <cell r="V11">
            <v>0.64299333333333331</v>
          </cell>
          <cell r="Y11">
            <v>0.64093548387096799</v>
          </cell>
        </row>
        <row r="13">
          <cell r="G13">
            <v>1.0178</v>
          </cell>
          <cell r="J13">
            <v>0.92547096774193549</v>
          </cell>
          <cell r="M13">
            <v>0.28096774193548396</v>
          </cell>
          <cell r="P13">
            <v>0.98601935483870973</v>
          </cell>
          <cell r="S13">
            <v>0.46502258064516128</v>
          </cell>
          <cell r="V13">
            <v>2.3044266666666671</v>
          </cell>
          <cell r="Y13">
            <v>2.289354838709678</v>
          </cell>
        </row>
        <row r="14">
          <cell r="G14">
            <v>0.44240000000000002</v>
          </cell>
          <cell r="J14">
            <v>0.65512903225806463</v>
          </cell>
          <cell r="M14">
            <v>0.21999999999999995</v>
          </cell>
          <cell r="P14">
            <v>0.94650967741935499</v>
          </cell>
          <cell r="S14">
            <v>0.86612258064516134</v>
          </cell>
          <cell r="V14">
            <v>0.96819000000000011</v>
          </cell>
          <cell r="Y14">
            <v>0.96851612903225803</v>
          </cell>
        </row>
        <row r="15">
          <cell r="G15">
            <v>93.481499999999997</v>
          </cell>
          <cell r="J15">
            <v>92.835445161290323</v>
          </cell>
          <cell r="M15">
            <v>93.39451612903224</v>
          </cell>
          <cell r="P15">
            <v>90.372438709677425</v>
          </cell>
          <cell r="S15">
            <v>93.558480645161296</v>
          </cell>
          <cell r="V15">
            <v>83.412379999999999</v>
          </cell>
          <cell r="Y15">
            <v>83.968483870967731</v>
          </cell>
        </row>
        <row r="16">
          <cell r="G16">
            <v>4.9062999999999999</v>
          </cell>
          <cell r="J16">
            <v>5.1366193548387082</v>
          </cell>
          <cell r="M16">
            <v>5.703225806451611</v>
          </cell>
          <cell r="P16">
            <v>6.9587516129032263</v>
          </cell>
          <cell r="S16">
            <v>4.7838064516129029</v>
          </cell>
          <cell r="V16">
            <v>12.34911333333333</v>
          </cell>
          <cell r="Y16">
            <v>11.824129032258066</v>
          </cell>
        </row>
        <row r="17">
          <cell r="G17">
            <v>0.1244</v>
          </cell>
          <cell r="J17">
            <v>0.35461290322580641</v>
          </cell>
          <cell r="M17">
            <v>0.32451612903225807</v>
          </cell>
          <cell r="P17">
            <v>0.59470000000000001</v>
          </cell>
          <cell r="S17">
            <v>0.25877096774193548</v>
          </cell>
          <cell r="V17">
            <v>0.90152666666666681</v>
          </cell>
          <cell r="Y17">
            <v>0.87477419354838704</v>
          </cell>
        </row>
        <row r="18">
          <cell r="G18">
            <v>3.5999999999999999E-3</v>
          </cell>
          <cell r="J18">
            <v>2.4396774193548382E-2</v>
          </cell>
          <cell r="M18">
            <v>3.7419354838709687E-2</v>
          </cell>
          <cell r="P18">
            <v>3.5761290322580644E-2</v>
          </cell>
          <cell r="S18">
            <v>2.4325806451612902E-2</v>
          </cell>
          <cell r="V18">
            <v>2.101666666666667E-2</v>
          </cell>
          <cell r="Y18">
            <v>2.3064516129032268E-2</v>
          </cell>
        </row>
        <row r="19">
          <cell r="G19">
            <v>5.4999999999999997E-3</v>
          </cell>
          <cell r="J19">
            <v>3.6658064516129026E-2</v>
          </cell>
          <cell r="M19">
            <v>3.000000000000002E-2</v>
          </cell>
          <cell r="P19">
            <v>7.3390322580645151E-2</v>
          </cell>
          <cell r="S19">
            <v>2.7080645161290311E-2</v>
          </cell>
          <cell r="V19">
            <v>3.7290000000000004E-2</v>
          </cell>
          <cell r="Y19">
            <v>4.3258064516129041E-2</v>
          </cell>
        </row>
        <row r="20">
          <cell r="G20">
            <v>8.0000000000000004E-4</v>
          </cell>
          <cell r="J20">
            <v>8.5290322580645131E-3</v>
          </cell>
          <cell r="M20">
            <v>9.6774193548387136E-3</v>
          </cell>
          <cell r="P20">
            <v>1.2796774193548388E-2</v>
          </cell>
          <cell r="S20">
            <v>6.1419354838709679E-3</v>
          </cell>
          <cell r="V20">
            <v>2.2299999999999998E-3</v>
          </cell>
          <cell r="Y20">
            <v>3.419354838709678E-3</v>
          </cell>
        </row>
        <row r="21">
          <cell r="G21">
            <v>2.9999999999999997E-4</v>
          </cell>
          <cell r="J21">
            <v>6.6161290322580661E-3</v>
          </cell>
          <cell r="M21">
            <v>3.2258064516129032E-4</v>
          </cell>
          <cell r="P21">
            <v>1.3145161290322581E-2</v>
          </cell>
          <cell r="S21">
            <v>4.2193548387096779E-3</v>
          </cell>
          <cell r="V21">
            <v>2.0633333333333333E-3</v>
          </cell>
          <cell r="Y21">
            <v>3.1935483870967748E-3</v>
          </cell>
        </row>
        <row r="22">
          <cell r="G22">
            <v>5.9999999999999995E-4</v>
          </cell>
          <cell r="J22">
            <v>1.662258064516129E-2</v>
          </cell>
          <cell r="M22">
            <v>0</v>
          </cell>
          <cell r="P22">
            <v>6.5161290322580641E-3</v>
          </cell>
          <cell r="S22">
            <v>6.051612903225808E-3</v>
          </cell>
          <cell r="V22">
            <v>3.3666666666666659E-4</v>
          </cell>
          <cell r="Y22">
            <v>1.709677419354839E-3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44197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3.5" thickBot="1" x14ac:dyDescent="0.25"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4" t="s">
        <v>8</v>
      </c>
      <c r="Z7" s="125"/>
    </row>
    <row r="8" spans="1:27" x14ac:dyDescent="0.2">
      <c r="F8" s="103" t="s">
        <v>9</v>
      </c>
      <c r="G8" s="108"/>
      <c r="H8" s="7"/>
      <c r="I8" s="108" t="s">
        <v>9</v>
      </c>
      <c r="J8" s="104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03" t="s">
        <v>14</v>
      </c>
      <c r="Z9" s="104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13"/>
    </row>
    <row r="12" spans="1:27" x14ac:dyDescent="0.2">
      <c r="A12" s="14" t="s">
        <v>17</v>
      </c>
      <c r="B12" s="14"/>
      <c r="C12" s="14"/>
      <c r="D12" s="14"/>
      <c r="E12" s="15"/>
      <c r="F12" s="111">
        <f>('[1]Pipeline Data'!F7)-1</f>
        <v>44196</v>
      </c>
      <c r="G12" s="112"/>
      <c r="I12" s="112">
        <f>('[1]Pipeline Data'!F7)-1</f>
        <v>44196</v>
      </c>
      <c r="J12" s="113"/>
      <c r="K12" s="114">
        <f>('[1]Pipeline Data'!F7)-1</f>
        <v>44196</v>
      </c>
      <c r="L12" s="115"/>
      <c r="M12" s="115"/>
      <c r="N12" s="116"/>
      <c r="O12" s="114">
        <f>('[1]Pipeline Data'!F7)-1</f>
        <v>44196</v>
      </c>
      <c r="P12" s="115"/>
      <c r="Q12" s="116"/>
      <c r="R12" s="114">
        <f>('[1]Pipeline Data'!F7)-1</f>
        <v>44196</v>
      </c>
      <c r="S12" s="115"/>
      <c r="T12" s="116"/>
      <c r="U12" s="16" t="s">
        <v>14</v>
      </c>
      <c r="V12" s="16" t="s">
        <v>14</v>
      </c>
      <c r="W12" s="115">
        <f>K12</f>
        <v>44196</v>
      </c>
      <c r="X12" s="116"/>
      <c r="Y12" s="114">
        <f>('[1]Pipeline Data'!F7)-1</f>
        <v>44196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03" t="s">
        <v>19</v>
      </c>
      <c r="L13" s="108"/>
      <c r="M13" s="108"/>
      <c r="N13" s="104"/>
      <c r="O13" s="103" t="s">
        <v>19</v>
      </c>
      <c r="P13" s="108"/>
      <c r="Q13" s="104"/>
      <c r="R13" s="103" t="s">
        <v>19</v>
      </c>
      <c r="S13" s="108"/>
      <c r="T13" s="108"/>
      <c r="W13" s="103" t="s">
        <v>19</v>
      </c>
      <c r="X13" s="104"/>
      <c r="Y13" s="103" t="s">
        <v>19</v>
      </c>
      <c r="Z13" s="104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'[1]Pipeline Data'!P13</f>
        <v>1.1095483870967742</v>
      </c>
      <c r="G16" s="20" t="s">
        <v>24</v>
      </c>
      <c r="I16" s="21">
        <f>'[1]Pipeline Data'!S13</f>
        <v>0.65946451612903234</v>
      </c>
      <c r="J16" s="22" t="s">
        <v>24</v>
      </c>
      <c r="L16" s="21">
        <f>'[1]Pipeline Data'!M13</f>
        <v>0.45774193548387071</v>
      </c>
      <c r="M16" s="20" t="s">
        <v>24</v>
      </c>
      <c r="O16" s="19">
        <f>'[1]Pipeline Data'!Y13</f>
        <v>2.2258709677419364</v>
      </c>
      <c r="P16" s="20" t="s">
        <v>24</v>
      </c>
      <c r="Q16" s="9"/>
      <c r="R16" s="21">
        <f>'[1]Pipeline Data'!V13</f>
        <v>2.1576966666666668</v>
      </c>
      <c r="S16" s="20" t="s">
        <v>24</v>
      </c>
      <c r="U16" s="21">
        <v>1.4158599999999999</v>
      </c>
      <c r="V16" s="20" t="s">
        <v>24</v>
      </c>
      <c r="W16" s="19">
        <f>'[1]Pipeline Data'!G13</f>
        <v>1.0725</v>
      </c>
      <c r="X16" s="22" t="s">
        <v>24</v>
      </c>
      <c r="Y16" s="19">
        <f>'[1]Pipeline Data'!J13</f>
        <v>0.98950645161290307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'[1]Pipeline Data'!P14</f>
        <v>0.7534774193548387</v>
      </c>
      <c r="I17" s="21">
        <f>'[1]Pipeline Data'!S14</f>
        <v>0.85303870967741935</v>
      </c>
      <c r="J17" s="9"/>
      <c r="L17" s="21">
        <f>'[1]Pipeline Data'!M14</f>
        <v>0.27387096774193553</v>
      </c>
      <c r="O17" s="19">
        <f>'[1]Pipeline Data'!Y14</f>
        <v>0.76900000000000002</v>
      </c>
      <c r="Q17" s="9"/>
      <c r="R17" s="21">
        <f>'[1]Pipeline Data'!V14</f>
        <v>0.95017333333333343</v>
      </c>
      <c r="U17" s="21">
        <v>0.95437700000000003</v>
      </c>
      <c r="W17" s="19">
        <f>'[1]Pipeline Data'!G14</f>
        <v>0.47660000000000002</v>
      </c>
      <c r="X17" s="9"/>
      <c r="Y17" s="19">
        <f>'[1]Pipeline Data'!J14</f>
        <v>0.59434193548387104</v>
      </c>
      <c r="Z17" s="9"/>
    </row>
    <row r="18" spans="1:26" x14ac:dyDescent="0.2">
      <c r="A18" t="s">
        <v>27</v>
      </c>
      <c r="D18" t="s">
        <v>28</v>
      </c>
      <c r="F18" s="19">
        <f>'[1]Pipeline Data'!P15</f>
        <v>91.439238709677412</v>
      </c>
      <c r="I18" s="21">
        <f>'[1]Pipeline Data'!S15</f>
        <v>94.67668387096775</v>
      </c>
      <c r="J18" s="9"/>
      <c r="L18" s="21">
        <f>'[1]Pipeline Data'!M15</f>
        <v>93.428064516129012</v>
      </c>
      <c r="O18" s="19">
        <f>'[1]Pipeline Data'!Y15</f>
        <v>85.47616129032258</v>
      </c>
      <c r="Q18" s="9"/>
      <c r="R18" s="21">
        <f>'[1]Pipeline Data'!V15</f>
        <v>80.97681</v>
      </c>
      <c r="U18" s="21">
        <v>93.925799999999995</v>
      </c>
      <c r="W18" s="19">
        <f>'[1]Pipeline Data'!G15</f>
        <v>94.076899999999995</v>
      </c>
      <c r="X18" s="9"/>
      <c r="Y18" s="19">
        <f>'[1]Pipeline Data'!J15</f>
        <v>93.236519354838734</v>
      </c>
      <c r="Z18" s="9"/>
    </row>
    <row r="19" spans="1:26" x14ac:dyDescent="0.2">
      <c r="A19" t="s">
        <v>29</v>
      </c>
      <c r="D19" t="s">
        <v>30</v>
      </c>
      <c r="F19" s="19">
        <f>'[1]Pipeline Data'!P16</f>
        <v>6.1601000000000008</v>
      </c>
      <c r="I19" s="21">
        <f>'[1]Pipeline Data'!S16</f>
        <v>3.5374999999999996</v>
      </c>
      <c r="J19" s="9"/>
      <c r="L19" s="21">
        <f>'[1]Pipeline Data'!M16</f>
        <v>5.4003225806451622</v>
      </c>
      <c r="O19" s="19">
        <f>'[1]Pipeline Data'!Y16</f>
        <v>10.756709677419355</v>
      </c>
      <c r="Q19" s="9"/>
      <c r="R19" s="21">
        <f>'[1]Pipeline Data'!V16</f>
        <v>15.096259999999997</v>
      </c>
      <c r="U19" s="21">
        <v>2.9041999999999999</v>
      </c>
      <c r="W19" s="19">
        <f>'[1]Pipeline Data'!G16</f>
        <v>4.2384000000000004</v>
      </c>
      <c r="X19" s="9"/>
      <c r="Y19" s="19">
        <f>'[1]Pipeline Data'!J16</f>
        <v>4.766816129032259</v>
      </c>
      <c r="Z19" s="9"/>
    </row>
    <row r="20" spans="1:26" x14ac:dyDescent="0.2">
      <c r="A20" t="s">
        <v>31</v>
      </c>
      <c r="D20" t="s">
        <v>32</v>
      </c>
      <c r="F20" s="19">
        <f>'[1]Pipeline Data'!P17</f>
        <v>0.42857741935483867</v>
      </c>
      <c r="I20" s="21">
        <f>'[1]Pipeline Data'!S17</f>
        <v>0.20315483870967743</v>
      </c>
      <c r="J20" s="9"/>
      <c r="L20" s="21">
        <f>'[1]Pipeline Data'!M17</f>
        <v>0.3696774193548385</v>
      </c>
      <c r="O20" s="19">
        <f>'[1]Pipeline Data'!Y17</f>
        <v>0.69190322580645147</v>
      </c>
      <c r="Q20" s="9"/>
      <c r="R20" s="21">
        <f>'[1]Pipeline Data'!V17</f>
        <v>0.78549999999999975</v>
      </c>
      <c r="U20" s="21">
        <v>0.56200000000000006</v>
      </c>
      <c r="W20" s="19">
        <f>'[1]Pipeline Data'!G17</f>
        <v>0.1134</v>
      </c>
      <c r="X20" s="9"/>
      <c r="Y20" s="19">
        <f>'[1]Pipeline Data'!J17</f>
        <v>0.32698709677419346</v>
      </c>
      <c r="Z20" s="9"/>
    </row>
    <row r="21" spans="1:26" x14ac:dyDescent="0.2">
      <c r="A21" t="s">
        <v>33</v>
      </c>
      <c r="D21" t="s">
        <v>34</v>
      </c>
      <c r="F21" s="19">
        <f>'[1]Pipeline Data'!P18</f>
        <v>2.4983870967741933E-2</v>
      </c>
      <c r="I21" s="21">
        <f>'[1]Pipeline Data'!S18</f>
        <v>2.0248387096774189E-2</v>
      </c>
      <c r="J21" s="9"/>
      <c r="L21" s="21">
        <f>'[1]Pipeline Data'!M18</f>
        <v>3.2580645161290327E-2</v>
      </c>
      <c r="O21" s="19">
        <f>'[1]Pipeline Data'!Y18</f>
        <v>2.1870967741935497E-2</v>
      </c>
      <c r="Q21" s="9"/>
      <c r="R21" s="21">
        <f>'[1]Pipeline Data'!V18</f>
        <v>1.3013333333333326E-2</v>
      </c>
      <c r="U21" s="21">
        <v>6.8000000000000005E-2</v>
      </c>
      <c r="W21" s="19">
        <f>'[1]Pipeline Data'!G18</f>
        <v>1.4E-3</v>
      </c>
      <c r="X21" s="9"/>
      <c r="Y21" s="19">
        <f>'[1]Pipeline Data'!J18</f>
        <v>1.5448387096774195E-2</v>
      </c>
      <c r="Z21" s="9"/>
    </row>
    <row r="22" spans="1:26" x14ac:dyDescent="0.2">
      <c r="A22" t="s">
        <v>35</v>
      </c>
      <c r="D22" t="s">
        <v>34</v>
      </c>
      <c r="F22" s="19">
        <f>'[1]Pipeline Data'!P19</f>
        <v>4.9061290322580643E-2</v>
      </c>
      <c r="I22" s="21">
        <f>'[1]Pipeline Data'!S19</f>
        <v>2.3661290322580644E-2</v>
      </c>
      <c r="J22" s="9"/>
      <c r="L22" s="21">
        <f>'[1]Pipeline Data'!M19</f>
        <v>2.5806451612903229E-2</v>
      </c>
      <c r="O22" s="19">
        <f>'[1]Pipeline Data'!Y19</f>
        <v>4.2096774193548389E-2</v>
      </c>
      <c r="Q22" s="9"/>
      <c r="R22" s="21">
        <f>'[1]Pipeline Data'!V19</f>
        <v>2.1033333333333338E-2</v>
      </c>
      <c r="U22" s="21">
        <v>9.35E-2</v>
      </c>
      <c r="W22" s="19">
        <f>'[1]Pipeline Data'!G19</f>
        <v>4.1000000000000003E-3</v>
      </c>
      <c r="X22" s="9"/>
      <c r="Y22" s="19">
        <f>'[1]Pipeline Data'!J19</f>
        <v>4.9887096774193548E-2</v>
      </c>
      <c r="Z22" s="9"/>
    </row>
    <row r="23" spans="1:26" x14ac:dyDescent="0.2">
      <c r="A23" t="s">
        <v>36</v>
      </c>
      <c r="D23" t="s">
        <v>37</v>
      </c>
      <c r="F23" s="19">
        <f>'[1]Pipeline Data'!P20</f>
        <v>9.9903225806451616E-3</v>
      </c>
      <c r="I23" s="21">
        <f>'[1]Pipeline Data'!S20</f>
        <v>8.1258064516129044E-3</v>
      </c>
      <c r="J23" s="9"/>
      <c r="L23" s="21">
        <f>'[1]Pipeline Data'!M20</f>
        <v>7.4193548387096794E-3</v>
      </c>
      <c r="O23" s="19">
        <f>'[1]Pipeline Data'!Y20</f>
        <v>5.7419354838709703E-3</v>
      </c>
      <c r="Q23" s="9"/>
      <c r="R23" s="21">
        <f>'[1]Pipeline Data'!V20</f>
        <v>9.5333333333333338E-4</v>
      </c>
      <c r="U23" s="21">
        <v>2.47E-2</v>
      </c>
      <c r="W23" s="19">
        <f>'[1]Pipeline Data'!G20</f>
        <v>0</v>
      </c>
      <c r="X23" s="9"/>
      <c r="Y23" s="19">
        <f>'[1]Pipeline Data'!J20</f>
        <v>5.7387096774193531E-3</v>
      </c>
      <c r="Z23" s="9"/>
    </row>
    <row r="24" spans="1:26" x14ac:dyDescent="0.2">
      <c r="A24" t="s">
        <v>38</v>
      </c>
      <c r="D24" t="s">
        <v>37</v>
      </c>
      <c r="F24" s="19">
        <f>'[1]Pipeline Data'!P21</f>
        <v>9.6548387096774182E-3</v>
      </c>
      <c r="I24" s="21">
        <f>'[1]Pipeline Data'!S21</f>
        <v>4.7548387096774183E-3</v>
      </c>
      <c r="J24" s="9"/>
      <c r="L24" s="21">
        <f>'[1]Pipeline Data'!M21</f>
        <v>0</v>
      </c>
      <c r="O24" s="19">
        <f>'[1]Pipeline Data'!Y21</f>
        <v>5.6774193548387118E-3</v>
      </c>
      <c r="Q24" s="9"/>
      <c r="R24" s="21">
        <f>'[1]Pipeline Data'!V21</f>
        <v>5.9666666666666679E-4</v>
      </c>
      <c r="U24" s="21">
        <v>2.0400000000000001E-2</v>
      </c>
      <c r="W24" s="19">
        <f>'[1]Pipeline Data'!G21</f>
        <v>0</v>
      </c>
      <c r="X24" s="9"/>
      <c r="Y24" s="19">
        <f>'[1]Pipeline Data'!J21</f>
        <v>4.5483870967741938E-3</v>
      </c>
      <c r="Z24" s="9"/>
    </row>
    <row r="25" spans="1:26" x14ac:dyDescent="0.2">
      <c r="A25" t="s">
        <v>39</v>
      </c>
      <c r="D25" t="s">
        <v>40</v>
      </c>
      <c r="F25" s="19">
        <f>'[1]Pipeline Data'!P22</f>
        <v>1.5338709677419357E-2</v>
      </c>
      <c r="I25" s="21">
        <f>'[1]Pipeline Data'!S22</f>
        <v>1.3370967741935486E-2</v>
      </c>
      <c r="J25" s="9"/>
      <c r="L25" s="21">
        <f>'[1]Pipeline Data'!M22</f>
        <v>0</v>
      </c>
      <c r="O25" s="19">
        <f>'[1]Pipeline Data'!Y22</f>
        <v>4.8709677419354856E-3</v>
      </c>
      <c r="Q25" s="9"/>
      <c r="R25" s="21">
        <f>'[1]Pipeline Data'!V22</f>
        <v>6.6666666666666666E-6</v>
      </c>
      <c r="U25" s="21">
        <v>3.0349999999999999E-2</v>
      </c>
      <c r="W25" s="19">
        <f>'[1]Pipeline Data'!G22</f>
        <v>0</v>
      </c>
      <c r="X25" s="9"/>
      <c r="Y25" s="19">
        <f>'[1]Pipeline Data'!J22</f>
        <v>1.0367741935483869E-2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9">
        <f>'[1]Pipeline Data'!P23</f>
        <v>0</v>
      </c>
      <c r="I26" s="21">
        <f>'[1]Pipeline Data'!S23</f>
        <v>0</v>
      </c>
      <c r="J26" s="9"/>
      <c r="L26" s="21">
        <f>'[1]Pipeline Data'!M23</f>
        <v>0</v>
      </c>
      <c r="O26" s="19">
        <f>'[1]Pipeline Data'!Y23</f>
        <v>0</v>
      </c>
      <c r="Q26" s="9"/>
      <c r="R26" s="21">
        <f>'[1]Pipeline Data'!V23</f>
        <v>0</v>
      </c>
      <c r="U26" s="21">
        <v>0</v>
      </c>
      <c r="W26" s="19">
        <f>'[1]Pipeline Data'!G23</f>
        <v>1.6799999999999999E-2</v>
      </c>
      <c r="X26" s="9"/>
      <c r="Y26" s="19">
        <f>'[1]Pipeline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'[1]Pipeline Data'!P24</f>
        <v>0</v>
      </c>
      <c r="I27" s="21">
        <f>'[1]Pipeline Data'!S24</f>
        <v>0</v>
      </c>
      <c r="J27" s="9"/>
      <c r="L27" s="21">
        <f>'[1]Pipeline Data'!M24</f>
        <v>0</v>
      </c>
      <c r="O27" s="19">
        <f>'[1]Pipeline Data'!Y24</f>
        <v>0</v>
      </c>
      <c r="Q27" s="9"/>
      <c r="R27" s="21">
        <f>'[1]Pipeline Data'!V24</f>
        <v>0</v>
      </c>
      <c r="U27" s="21">
        <v>0</v>
      </c>
      <c r="W27" s="19">
        <f>'[1]Pipeline Data'!G24</f>
        <v>0</v>
      </c>
      <c r="X27" s="9"/>
      <c r="Y27" s="19">
        <f>'[1]Pipeline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'[1]Pipeline Data'!P25</f>
        <v>0</v>
      </c>
      <c r="I28" s="21">
        <f>'[1]Pipeline Data'!S25</f>
        <v>0</v>
      </c>
      <c r="J28" s="9"/>
      <c r="L28" s="21">
        <f>'[1]Pipeline Data'!M25</f>
        <v>0</v>
      </c>
      <c r="O28" s="19">
        <f>'[1]Pipeline Data'!Y25</f>
        <v>0</v>
      </c>
      <c r="Q28" s="9"/>
      <c r="R28" s="21">
        <f>'[1]Pipeline Data'!V25</f>
        <v>0</v>
      </c>
      <c r="U28" s="21">
        <v>0</v>
      </c>
      <c r="W28" s="19">
        <f>'[1]Pipeline Data'!G25</f>
        <v>0</v>
      </c>
      <c r="X28" s="9"/>
      <c r="Y28" s="19">
        <f>'[1]Pipeline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'[1]Pipeline Data'!P26</f>
        <v>0</v>
      </c>
      <c r="I29" s="24">
        <f>'[1]Pipeline Data'!S26</f>
        <v>0</v>
      </c>
      <c r="J29" s="9"/>
      <c r="L29" s="24">
        <f>'[1]Pipeline Data'!M26</f>
        <v>0</v>
      </c>
      <c r="O29" s="23">
        <f>'[1]Pipeline Data'!Y26</f>
        <v>0</v>
      </c>
      <c r="Q29" s="9"/>
      <c r="R29" s="24">
        <f>'[1]Pipeline Data'!V26</f>
        <v>0</v>
      </c>
      <c r="U29" s="24">
        <v>0</v>
      </c>
      <c r="W29" s="23">
        <f>'[1]Pipeline Data'!G26</f>
        <v>0</v>
      </c>
      <c r="X29" s="9"/>
      <c r="Y29" s="23">
        <f>'[1]Pipeline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99.999970967741945</v>
      </c>
      <c r="G31" s="26" t="s">
        <v>24</v>
      </c>
      <c r="H31" s="26"/>
      <c r="I31" s="27">
        <f>SUM(I16:I29)</f>
        <v>100.00000322580645</v>
      </c>
      <c r="J31" s="28" t="s">
        <v>24</v>
      </c>
      <c r="K31" s="26"/>
      <c r="L31" s="27">
        <f>SUM(L16:L29)</f>
        <v>99.995483870967732</v>
      </c>
      <c r="M31" s="26" t="s">
        <v>24</v>
      </c>
      <c r="N31" s="26"/>
      <c r="O31" s="25">
        <f>SUM(O16:O29)</f>
        <v>99.999903225806449</v>
      </c>
      <c r="P31" s="26" t="s">
        <v>24</v>
      </c>
      <c r="Q31" s="28"/>
      <c r="R31" s="27">
        <f>SUM(R16:R29)</f>
        <v>100.00204333333333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100.00009999999999</v>
      </c>
      <c r="X31" s="28" t="s">
        <v>24</v>
      </c>
      <c r="Y31" s="25">
        <f>SUM(Y16:Y29)</f>
        <v>100.00016129032261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'[1]Pipeline Data'!P9</f>
        <v>1052.1354516129029</v>
      </c>
      <c r="G39" s="4"/>
      <c r="H39" s="4"/>
      <c r="I39" s="32">
        <f>'[1]Pipeline Data'!S9</f>
        <v>1031.1664838709678</v>
      </c>
      <c r="J39" s="6"/>
      <c r="K39" s="4"/>
      <c r="L39" s="32">
        <f>'[1]Pipeline Data'!M9</f>
        <v>1055.6380645161289</v>
      </c>
      <c r="M39" s="4"/>
      <c r="N39" s="4"/>
      <c r="O39" s="31">
        <f>'[1]Pipeline Data'!Y9</f>
        <v>1079.0276129032261</v>
      </c>
      <c r="P39" s="4"/>
      <c r="Q39" s="6"/>
      <c r="R39" s="32">
        <f>'[1]Pipeline Data'!V9</f>
        <v>1110.3600000000001</v>
      </c>
      <c r="S39" s="4"/>
      <c r="T39" s="4"/>
      <c r="U39" s="32">
        <v>1027.43</v>
      </c>
      <c r="V39" s="4"/>
      <c r="W39" s="31">
        <f>'[1]Pipeline Data'!G9</f>
        <v>1032.902</v>
      </c>
      <c r="X39" s="6"/>
      <c r="Y39" s="32">
        <f>'[1]Pipeline Data'!J9</f>
        <v>1042.0225806451613</v>
      </c>
      <c r="Z39" s="6"/>
    </row>
    <row r="40" spans="1:26" x14ac:dyDescent="0.2">
      <c r="C40" t="s">
        <v>54</v>
      </c>
      <c r="F40" s="33">
        <f>[1]HeatingValue!N26</f>
        <v>1049.8</v>
      </c>
      <c r="I40" s="34">
        <f>[1]HeatingValue!Q26</f>
        <v>1028.48</v>
      </c>
      <c r="J40" s="9"/>
      <c r="L40" s="34">
        <f>[1]HeatingValue!T26</f>
        <v>1053.27</v>
      </c>
      <c r="O40" s="33">
        <f>[1]HeatingValue!Z26</f>
        <v>1076.33</v>
      </c>
      <c r="Q40" s="9"/>
      <c r="R40" s="33">
        <f>[1]HeatingValue!W26</f>
        <v>1108.48</v>
      </c>
      <c r="U40" s="35">
        <v>1024.7</v>
      </c>
      <c r="W40" s="33">
        <f>[1]HeatingValue!K26</f>
        <v>1030.3599999999999</v>
      </c>
      <c r="X40" s="9"/>
      <c r="Y40" s="33">
        <f>[1]HeatingValue!E26</f>
        <v>1039.97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'[1]Pipeline Data'!P11</f>
        <v>0.60275483870967739</v>
      </c>
      <c r="G44" s="37"/>
      <c r="H44" s="37"/>
      <c r="I44" s="37">
        <f>'[1]Pipeline Data'!S11</f>
        <v>0.58624838709677429</v>
      </c>
      <c r="J44" s="38"/>
      <c r="K44" s="37"/>
      <c r="L44" s="37">
        <f>'[1]Pipeline Data'!M11</f>
        <v>0.59064516129032252</v>
      </c>
      <c r="M44" s="37"/>
      <c r="N44" s="37"/>
      <c r="O44" s="36">
        <f>'[1]Pipeline Data'!Y11</f>
        <v>0.63203225806451613</v>
      </c>
      <c r="P44" s="37"/>
      <c r="Q44" s="38"/>
      <c r="R44" s="37">
        <f>'[1]Pipeline Data'!V11</f>
        <v>0.65399999999999991</v>
      </c>
      <c r="S44" s="37"/>
      <c r="T44" s="37"/>
      <c r="U44" s="37">
        <v>0.95437700000000003</v>
      </c>
      <c r="V44" s="37"/>
      <c r="W44" s="36">
        <f>'[1]Pipeline Data'!G11</f>
        <v>0.58560000000000001</v>
      </c>
      <c r="X44" s="9"/>
      <c r="Y44" s="37">
        <f>'[1]Pipeline Data'!J11</f>
        <v>0.59250000000000014</v>
      </c>
      <c r="Z44" s="9"/>
    </row>
    <row r="45" spans="1:26" ht="13.5" thickBot="1" x14ac:dyDescent="0.25">
      <c r="C45" t="s">
        <v>57</v>
      </c>
      <c r="F45" s="39">
        <f>[1]SpecGravity!I25</f>
        <v>0.60129599999999994</v>
      </c>
      <c r="G45" s="26"/>
      <c r="H45" s="26"/>
      <c r="I45" s="40">
        <f>[1]SpecGravity!L25</f>
        <v>0.584565</v>
      </c>
      <c r="J45" s="28"/>
      <c r="K45" s="26"/>
      <c r="L45" s="40">
        <f>[1]SpecGravity!O25</f>
        <v>0.58889499999999995</v>
      </c>
      <c r="M45" s="26"/>
      <c r="N45" s="26"/>
      <c r="O45" s="39">
        <f>[1]SpecGravity!U25</f>
        <v>0.63032999999999995</v>
      </c>
      <c r="P45" s="26"/>
      <c r="Q45" s="28"/>
      <c r="R45" s="40">
        <f>[1]SpecGravity!R25</f>
        <v>0.65293299999999999</v>
      </c>
      <c r="S45" s="26"/>
      <c r="T45" s="26"/>
      <c r="U45" s="40">
        <v>0.591866</v>
      </c>
      <c r="V45" s="26"/>
      <c r="W45" s="39">
        <f>[1]SpecGravity!G25</f>
        <v>0.58416200000000007</v>
      </c>
      <c r="X45" s="28"/>
      <c r="Y45" s="40">
        <f>[1]SpecGravity!E25</f>
        <v>0.5911789999999999</v>
      </c>
      <c r="Z45" s="28"/>
    </row>
    <row r="46" spans="1:26" ht="11.25" customHeight="1" x14ac:dyDescent="0.2">
      <c r="Y46" s="41"/>
    </row>
    <row r="47" spans="1:26" x14ac:dyDescent="0.2">
      <c r="A47" s="42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44470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86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7" ht="13.5" thickBot="1" x14ac:dyDescent="0.25"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87"/>
    </row>
    <row r="12" spans="1:27" x14ac:dyDescent="0.2">
      <c r="A12" s="89" t="s">
        <v>17</v>
      </c>
      <c r="B12" s="89"/>
      <c r="C12" s="89"/>
      <c r="D12" s="89"/>
      <c r="E12" s="15"/>
      <c r="F12" s="111">
        <f>('[10]Pipeline Data'!F7)-1</f>
        <v>44469</v>
      </c>
      <c r="G12" s="112"/>
      <c r="I12" s="112">
        <f>('[10]Pipeline Data'!F7)-1</f>
        <v>44469</v>
      </c>
      <c r="J12" s="113"/>
      <c r="K12" s="114">
        <f>('[10]Pipeline Data'!F7)-1</f>
        <v>44469</v>
      </c>
      <c r="L12" s="115"/>
      <c r="M12" s="115"/>
      <c r="N12" s="116"/>
      <c r="O12" s="114">
        <f>('[10]Pipeline Data'!F7)-1</f>
        <v>44469</v>
      </c>
      <c r="P12" s="115"/>
      <c r="Q12" s="116"/>
      <c r="R12" s="114">
        <f>('[10]Pipeline Data'!F7)-1</f>
        <v>44469</v>
      </c>
      <c r="S12" s="115"/>
      <c r="T12" s="116"/>
      <c r="U12" s="88" t="s">
        <v>14</v>
      </c>
      <c r="V12" s="88" t="s">
        <v>14</v>
      </c>
      <c r="W12" s="115">
        <f>K12</f>
        <v>44469</v>
      </c>
      <c r="X12" s="116"/>
      <c r="Y12" s="114">
        <f>('[10]Pipeline Data'!F7)-1</f>
        <v>44469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'[10]Pipeline Data'!P13</f>
        <v>1.17249</v>
      </c>
      <c r="G16" s="20" t="s">
        <v>24</v>
      </c>
      <c r="I16" s="21">
        <f>'[10]Pipeline Data'!S13</f>
        <v>0.34096333333333323</v>
      </c>
      <c r="J16" s="22" t="s">
        <v>24</v>
      </c>
      <c r="L16" s="21">
        <f>'[10]Pipeline Data'!M13</f>
        <v>0.27966666666666673</v>
      </c>
      <c r="M16" s="20" t="s">
        <v>24</v>
      </c>
      <c r="O16" s="19">
        <f>'[10]Pipeline Data'!Y13</f>
        <v>2.2518666666666665</v>
      </c>
      <c r="P16" s="20" t="s">
        <v>24</v>
      </c>
      <c r="Q16" s="9"/>
      <c r="R16" s="21">
        <f>'[10]Pipeline Data'!V13</f>
        <v>2.3224100000000001</v>
      </c>
      <c r="S16" s="20" t="s">
        <v>24</v>
      </c>
      <c r="U16" s="21">
        <v>1.4158599999999999</v>
      </c>
      <c r="V16" s="20" t="s">
        <v>24</v>
      </c>
      <c r="W16" s="19">
        <f>'[10]Pipeline Data'!G13</f>
        <v>1.0624</v>
      </c>
      <c r="X16" s="22" t="s">
        <v>24</v>
      </c>
      <c r="Y16" s="19">
        <f>'[10]Pipeline Data'!J13</f>
        <v>0.94717333333333342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'[10]Pipeline Data'!P14</f>
        <v>0.82581000000000004</v>
      </c>
      <c r="I17" s="21">
        <f>'[10]Pipeline Data'!S14</f>
        <v>0.52258999999999989</v>
      </c>
      <c r="J17" s="9"/>
      <c r="L17" s="21">
        <f>'[10]Pipeline Data'!M14</f>
        <v>0.22233333333333327</v>
      </c>
      <c r="O17" s="19">
        <f>'[10]Pipeline Data'!Y14</f>
        <v>0.95113333333333328</v>
      </c>
      <c r="Q17" s="9"/>
      <c r="R17" s="21">
        <f>'[10]Pipeline Data'!V14</f>
        <v>0.97711333333333317</v>
      </c>
      <c r="U17" s="21">
        <v>0.95437700000000003</v>
      </c>
      <c r="W17" s="19">
        <f>'[10]Pipeline Data'!G14</f>
        <v>0.44629999999999997</v>
      </c>
      <c r="X17" s="9"/>
      <c r="Y17" s="19">
        <f>'[10]Pipeline Data'!J14</f>
        <v>0.68386333333333338</v>
      </c>
      <c r="Z17" s="9"/>
    </row>
    <row r="18" spans="1:26" x14ac:dyDescent="0.2">
      <c r="A18" t="s">
        <v>27</v>
      </c>
      <c r="D18" t="s">
        <v>28</v>
      </c>
      <c r="F18" s="19">
        <f>'[10]Pipeline Data'!P15</f>
        <v>89.700156666666686</v>
      </c>
      <c r="I18" s="21">
        <f>'[10]Pipeline Data'!S15</f>
        <v>92.408653333333319</v>
      </c>
      <c r="J18" s="9"/>
      <c r="L18" s="21">
        <f>'[10]Pipeline Data'!M15</f>
        <v>93.559666666666672</v>
      </c>
      <c r="O18" s="19">
        <f>'[10]Pipeline Data'!Y15</f>
        <v>84.900466666666674</v>
      </c>
      <c r="Q18" s="9"/>
      <c r="R18" s="21">
        <f>'[10]Pipeline Data'!V15</f>
        <v>83.014489999999995</v>
      </c>
      <c r="U18" s="21">
        <v>93.925799999999995</v>
      </c>
      <c r="W18" s="19">
        <f>'[10]Pipeline Data'!G15</f>
        <v>93.234499999999997</v>
      </c>
      <c r="X18" s="9"/>
      <c r="Y18" s="19">
        <f>'[10]Pipeline Data'!J15</f>
        <v>93.41019</v>
      </c>
      <c r="Z18" s="9"/>
    </row>
    <row r="19" spans="1:26" x14ac:dyDescent="0.2">
      <c r="A19" t="s">
        <v>29</v>
      </c>
      <c r="D19" t="s">
        <v>30</v>
      </c>
      <c r="F19" s="19">
        <f>'[10]Pipeline Data'!P16</f>
        <v>7.6336399999999998</v>
      </c>
      <c r="I19" s="21">
        <f>'[10]Pipeline Data'!S16</f>
        <v>6.1327266666666667</v>
      </c>
      <c r="J19" s="9"/>
      <c r="L19" s="21">
        <f>'[10]Pipeline Data'!M16</f>
        <v>5.5083333333333337</v>
      </c>
      <c r="O19" s="19">
        <f>'[10]Pipeline Data'!Y16</f>
        <v>10.844999999999999</v>
      </c>
      <c r="Q19" s="9"/>
      <c r="R19" s="21">
        <f>'[10]Pipeline Data'!V16</f>
        <v>12.586436666666669</v>
      </c>
      <c r="U19" s="21">
        <v>2.9041999999999999</v>
      </c>
      <c r="W19" s="19">
        <f>'[10]Pipeline Data'!G16</f>
        <v>5.0567000000000002</v>
      </c>
      <c r="X19" s="9"/>
      <c r="Y19" s="19">
        <f>'[10]Pipeline Data'!J16</f>
        <v>4.4568533333333331</v>
      </c>
      <c r="Z19" s="9"/>
    </row>
    <row r="20" spans="1:26" x14ac:dyDescent="0.2">
      <c r="A20" t="s">
        <v>31</v>
      </c>
      <c r="D20" t="s">
        <v>32</v>
      </c>
      <c r="F20" s="19">
        <f>'[10]Pipeline Data'!P17</f>
        <v>0.53920333333333348</v>
      </c>
      <c r="I20" s="21">
        <f>'[10]Pipeline Data'!S17</f>
        <v>0.46109999999999995</v>
      </c>
      <c r="J20" s="9"/>
      <c r="L20" s="21">
        <f>'[10]Pipeline Data'!M17</f>
        <v>0.34599999999999992</v>
      </c>
      <c r="O20" s="19">
        <f>'[10]Pipeline Data'!Y17</f>
        <v>0.92710000000000015</v>
      </c>
      <c r="Q20" s="9"/>
      <c r="R20" s="21">
        <f>'[10]Pipeline Data'!V17</f>
        <v>1.0110833333333333</v>
      </c>
      <c r="U20" s="21">
        <v>0.56200000000000006</v>
      </c>
      <c r="W20" s="19">
        <f>'[10]Pipeline Data'!G17</f>
        <v>0.1767</v>
      </c>
      <c r="X20" s="9"/>
      <c r="Y20" s="19">
        <f>'[10]Pipeline Data'!J17</f>
        <v>0.39065666666666676</v>
      </c>
      <c r="Z20" s="9"/>
    </row>
    <row r="21" spans="1:26" x14ac:dyDescent="0.2">
      <c r="A21" t="s">
        <v>33</v>
      </c>
      <c r="D21" t="s">
        <v>34</v>
      </c>
      <c r="F21" s="19">
        <f>'[10]Pipeline Data'!P18</f>
        <v>3.1863333333333334E-2</v>
      </c>
      <c r="I21" s="21">
        <f>'[10]Pipeline Data'!S18</f>
        <v>4.3139999999999998E-2</v>
      </c>
      <c r="J21" s="9"/>
      <c r="L21" s="21">
        <f>'[10]Pipeline Data'!M18</f>
        <v>4.0333333333333346E-2</v>
      </c>
      <c r="O21" s="19">
        <f>'[10]Pipeline Data'!Y18</f>
        <v>3.5433333333333344E-2</v>
      </c>
      <c r="Q21" s="9"/>
      <c r="R21" s="21">
        <f>'[10]Pipeline Data'!V18</f>
        <v>3.2196666666666665E-2</v>
      </c>
      <c r="U21" s="21">
        <v>6.8000000000000005E-2</v>
      </c>
      <c r="W21" s="19">
        <f>'[10]Pipeline Data'!G18</f>
        <v>2.8999999999999998E-3</v>
      </c>
      <c r="X21" s="9"/>
      <c r="Y21" s="19">
        <f>'[10]Pipeline Data'!J18</f>
        <v>2.6823333333333331E-2</v>
      </c>
      <c r="Z21" s="9"/>
    </row>
    <row r="22" spans="1:26" x14ac:dyDescent="0.2">
      <c r="A22" t="s">
        <v>35</v>
      </c>
      <c r="D22" t="s">
        <v>34</v>
      </c>
      <c r="F22" s="19">
        <f>'[10]Pipeline Data'!P19</f>
        <v>6.5849999999999992E-2</v>
      </c>
      <c r="I22" s="21">
        <f>'[10]Pipeline Data'!S19</f>
        <v>6.0056666666666661E-2</v>
      </c>
      <c r="J22" s="9"/>
      <c r="L22" s="21">
        <f>'[10]Pipeline Data'!M19</f>
        <v>3.3000000000000015E-2</v>
      </c>
      <c r="O22" s="19">
        <f>'[10]Pipeline Data'!Y19</f>
        <v>6.6500000000000017E-2</v>
      </c>
      <c r="Q22" s="9"/>
      <c r="R22" s="21">
        <f>'[10]Pipeline Data'!V19</f>
        <v>4.7180000000000007E-2</v>
      </c>
      <c r="U22" s="21">
        <v>9.35E-2</v>
      </c>
      <c r="W22" s="19">
        <f>'[10]Pipeline Data'!G19</f>
        <v>3.3E-3</v>
      </c>
      <c r="X22" s="9"/>
      <c r="Y22" s="19">
        <f>'[10]Pipeline Data'!J19</f>
        <v>4.2693333333333347E-2</v>
      </c>
      <c r="Z22" s="9"/>
    </row>
    <row r="23" spans="1:26" x14ac:dyDescent="0.2">
      <c r="A23" t="s">
        <v>36</v>
      </c>
      <c r="D23" t="s">
        <v>37</v>
      </c>
      <c r="F23" s="19">
        <f>'[10]Pipeline Data'!P20</f>
        <v>1.1113333333333333E-2</v>
      </c>
      <c r="I23" s="21">
        <f>'[10]Pipeline Data'!S20</f>
        <v>1.171E-2</v>
      </c>
      <c r="J23" s="9"/>
      <c r="L23" s="21">
        <f>'[10]Pipeline Data'!M20</f>
        <v>1.0000000000000004E-2</v>
      </c>
      <c r="O23" s="19">
        <f>'[10]Pipeline Data'!Y20</f>
        <v>8.4666666666666692E-3</v>
      </c>
      <c r="Q23" s="9"/>
      <c r="R23" s="21">
        <f>'[10]Pipeline Data'!V20</f>
        <v>4.5733333333333329E-3</v>
      </c>
      <c r="U23" s="21">
        <v>2.47E-2</v>
      </c>
      <c r="W23" s="19">
        <f>'[10]Pipeline Data'!G20</f>
        <v>2.0000000000000001E-4</v>
      </c>
      <c r="X23" s="9"/>
      <c r="Y23" s="19">
        <f>'[10]Pipeline Data'!J20</f>
        <v>1.0863333333333336E-2</v>
      </c>
      <c r="Z23" s="9"/>
    </row>
    <row r="24" spans="1:26" x14ac:dyDescent="0.2">
      <c r="A24" t="s">
        <v>38</v>
      </c>
      <c r="D24" t="s">
        <v>37</v>
      </c>
      <c r="F24" s="19">
        <f>'[10]Pipeline Data'!P21</f>
        <v>1.1356666666666666E-2</v>
      </c>
      <c r="I24" s="21">
        <f>'[10]Pipeline Data'!S21</f>
        <v>1.0233333333333336E-2</v>
      </c>
      <c r="J24" s="9"/>
      <c r="L24" s="21">
        <f>'[10]Pipeline Data'!M21</f>
        <v>6.6666666666666664E-4</v>
      </c>
      <c r="O24" s="19">
        <f>'[10]Pipeline Data'!Y21</f>
        <v>8.1666666666666676E-3</v>
      </c>
      <c r="Q24" s="9"/>
      <c r="R24" s="21">
        <f>'[10]Pipeline Data'!V21</f>
        <v>3.3866666666666659E-3</v>
      </c>
      <c r="U24" s="21">
        <v>2.0400000000000001E-2</v>
      </c>
      <c r="W24" s="19">
        <f>'[10]Pipeline Data'!G21</f>
        <v>1E-4</v>
      </c>
      <c r="X24" s="9"/>
      <c r="Y24" s="19">
        <f>'[10]Pipeline Data'!J21</f>
        <v>9.0233333333333329E-3</v>
      </c>
      <c r="Z24" s="9"/>
    </row>
    <row r="25" spans="1:26" x14ac:dyDescent="0.2">
      <c r="A25" t="s">
        <v>39</v>
      </c>
      <c r="D25" t="s">
        <v>40</v>
      </c>
      <c r="F25" s="19">
        <f>'[10]Pipeline Data'!P22</f>
        <v>8.5099999999999985E-3</v>
      </c>
      <c r="I25" s="21">
        <f>'[10]Pipeline Data'!S22</f>
        <v>8.7866666666666683E-3</v>
      </c>
      <c r="J25" s="9"/>
      <c r="L25" s="21">
        <f>'[10]Pipeline Data'!M22</f>
        <v>0</v>
      </c>
      <c r="O25" s="19">
        <f>'[10]Pipeline Data'!Y22</f>
        <v>5.9000000000000016E-3</v>
      </c>
      <c r="Q25" s="9"/>
      <c r="R25" s="21">
        <f>'[10]Pipeline Data'!V22</f>
        <v>1.9666666666666665E-3</v>
      </c>
      <c r="U25" s="21">
        <v>3.0349999999999999E-2</v>
      </c>
      <c r="W25" s="19">
        <f>'[10]Pipeline Data'!G22</f>
        <v>1E-4</v>
      </c>
      <c r="X25" s="9"/>
      <c r="Y25" s="19">
        <f>'[10]Pipeline Data'!J22</f>
        <v>2.2006666666666671E-2</v>
      </c>
      <c r="Z25" s="9"/>
    </row>
    <row r="26" spans="1:26" x14ac:dyDescent="0.2">
      <c r="A26" s="89" t="s">
        <v>41</v>
      </c>
      <c r="B26" s="89"/>
      <c r="C26" s="89"/>
      <c r="D26" t="s">
        <v>42</v>
      </c>
      <c r="F26" s="19">
        <f>'[10]Pipeline Data'!P23</f>
        <v>0</v>
      </c>
      <c r="I26" s="21">
        <f>'[10]Pipeline Data'!S23</f>
        <v>0</v>
      </c>
      <c r="J26" s="9"/>
      <c r="L26" s="21">
        <f>'[10]Pipeline Data'!M23</f>
        <v>0</v>
      </c>
      <c r="O26" s="19">
        <f>'[10]Pipeline Data'!Y23</f>
        <v>0</v>
      </c>
      <c r="Q26" s="9"/>
      <c r="R26" s="21">
        <f>'[10]Pipeline Data'!V23</f>
        <v>0</v>
      </c>
      <c r="U26" s="21">
        <v>0</v>
      </c>
      <c r="W26" s="19">
        <f>'[10]Pipeline Data'!G23</f>
        <v>1.6799999999999999E-2</v>
      </c>
      <c r="X26" s="9"/>
      <c r="Y26" s="19">
        <f>'[10]Pipeline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'[10]Pipeline Data'!P24</f>
        <v>0</v>
      </c>
      <c r="I27" s="21">
        <f>'[10]Pipeline Data'!S24</f>
        <v>0</v>
      </c>
      <c r="J27" s="9"/>
      <c r="L27" s="21">
        <f>'[10]Pipeline Data'!M24</f>
        <v>0</v>
      </c>
      <c r="O27" s="19">
        <f>'[10]Pipeline Data'!Y24</f>
        <v>0</v>
      </c>
      <c r="Q27" s="9"/>
      <c r="R27" s="21">
        <f>'[10]Pipeline Data'!V24</f>
        <v>0</v>
      </c>
      <c r="U27" s="21">
        <v>0</v>
      </c>
      <c r="W27" s="19">
        <f>'[10]Pipeline Data'!G24</f>
        <v>0</v>
      </c>
      <c r="X27" s="9"/>
      <c r="Y27" s="19">
        <f>'[10]Pipeline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'[10]Pipeline Data'!P25</f>
        <v>0</v>
      </c>
      <c r="I28" s="21">
        <f>'[10]Pipeline Data'!S25</f>
        <v>0</v>
      </c>
      <c r="J28" s="9"/>
      <c r="L28" s="21">
        <f>'[10]Pipeline Data'!M25</f>
        <v>0</v>
      </c>
      <c r="O28" s="19">
        <f>'[10]Pipeline Data'!Y25</f>
        <v>0</v>
      </c>
      <c r="Q28" s="9"/>
      <c r="R28" s="21">
        <f>'[10]Pipeline Data'!V25</f>
        <v>0</v>
      </c>
      <c r="U28" s="21">
        <v>0</v>
      </c>
      <c r="W28" s="19">
        <f>'[10]Pipeline Data'!G25</f>
        <v>0</v>
      </c>
      <c r="X28" s="9"/>
      <c r="Y28" s="19">
        <f>'[10]Pipeline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'[10]Pipeline Data'!P26</f>
        <v>0</v>
      </c>
      <c r="I29" s="24">
        <f>'[10]Pipeline Data'!S26</f>
        <v>0</v>
      </c>
      <c r="J29" s="9"/>
      <c r="L29" s="24">
        <f>'[10]Pipeline Data'!M26</f>
        <v>0</v>
      </c>
      <c r="O29" s="23">
        <f>'[10]Pipeline Data'!Y26</f>
        <v>0</v>
      </c>
      <c r="Q29" s="9"/>
      <c r="R29" s="24">
        <f>'[10]Pipeline Data'!V26</f>
        <v>0</v>
      </c>
      <c r="U29" s="24">
        <v>0</v>
      </c>
      <c r="W29" s="23">
        <f>'[10]Pipeline Data'!G26</f>
        <v>0</v>
      </c>
      <c r="X29" s="9"/>
      <c r="Y29" s="23">
        <f>'[10]Pipeline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99.99999333333335</v>
      </c>
      <c r="G31" s="26" t="s">
        <v>24</v>
      </c>
      <c r="H31" s="26"/>
      <c r="I31" s="27">
        <f>SUM(I16:I29)</f>
        <v>99.999959999999973</v>
      </c>
      <c r="J31" s="28" t="s">
        <v>24</v>
      </c>
      <c r="K31" s="26"/>
      <c r="L31" s="27">
        <f>SUM(L16:L29)</f>
        <v>100.00000000000001</v>
      </c>
      <c r="M31" s="26" t="s">
        <v>24</v>
      </c>
      <c r="N31" s="26"/>
      <c r="O31" s="25">
        <f>SUM(O16:O29)</f>
        <v>100.00003333333333</v>
      </c>
      <c r="P31" s="26" t="s">
        <v>24</v>
      </c>
      <c r="Q31" s="28"/>
      <c r="R31" s="27">
        <f>SUM(R16:R29)</f>
        <v>100.00083666666666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100.00014666666667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'[10]Pipeline Data'!P9</f>
        <v>1064.0980999999999</v>
      </c>
      <c r="G39" s="4"/>
      <c r="H39" s="4"/>
      <c r="I39" s="32">
        <f>'[10]Pipeline Data'!S9</f>
        <v>1063.0328</v>
      </c>
      <c r="J39" s="6"/>
      <c r="K39" s="4"/>
      <c r="L39" s="32">
        <f>'[10]Pipeline Data'!M9</f>
        <v>1059.0366666666666</v>
      </c>
      <c r="M39" s="4"/>
      <c r="N39" s="4"/>
      <c r="O39" s="31">
        <f>'[10]Pipeline Data'!Y9</f>
        <v>1082.2421000000002</v>
      </c>
      <c r="P39" s="4"/>
      <c r="Q39" s="6"/>
      <c r="R39" s="32">
        <f>'[10]Pipeline Data'!V9</f>
        <v>1094.0400000000002</v>
      </c>
      <c r="S39" s="4"/>
      <c r="T39" s="4"/>
      <c r="U39" s="32">
        <v>1027.43</v>
      </c>
      <c r="V39" s="4"/>
      <c r="W39" s="31">
        <f>'[10]Pipeline Data'!G9</f>
        <v>1040.585</v>
      </c>
      <c r="X39" s="6"/>
      <c r="Y39" s="32">
        <f>'[10]Pipeline Data'!J9</f>
        <v>1041.0366666666666</v>
      </c>
      <c r="Z39" s="6"/>
    </row>
    <row r="40" spans="1:26" x14ac:dyDescent="0.2">
      <c r="C40" t="s">
        <v>54</v>
      </c>
      <c r="F40" s="33">
        <f>[10]HeatingValue!N26</f>
        <v>1061.54</v>
      </c>
      <c r="I40" s="34">
        <f>[10]HeatingValue!Q26</f>
        <v>1060.3499999999999</v>
      </c>
      <c r="J40" s="9"/>
      <c r="L40" s="34">
        <f>[10]HeatingValue!T26</f>
        <v>1056.3599999999999</v>
      </c>
      <c r="O40" s="33">
        <f>[10]HeatingValue!Z26</f>
        <v>1080.22</v>
      </c>
      <c r="Q40" s="9"/>
      <c r="R40" s="33">
        <f>[10]HeatingValue!W26</f>
        <v>1091.7</v>
      </c>
      <c r="U40" s="35">
        <v>1024.7</v>
      </c>
      <c r="W40" s="33">
        <f>[10]HeatingValue!K26</f>
        <v>1038.06</v>
      </c>
      <c r="X40" s="9"/>
      <c r="Y40" s="33">
        <f>[10]HeatingValue!E26</f>
        <v>1038.5899999999999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'[10]Pipeline Data'!P11</f>
        <v>0.61219999999999997</v>
      </c>
      <c r="G44" s="37"/>
      <c r="H44" s="37"/>
      <c r="I44" s="37">
        <f>'[10]Pipeline Data'!S11</f>
        <v>0.59782666666666651</v>
      </c>
      <c r="J44" s="38"/>
      <c r="K44" s="37"/>
      <c r="L44" s="37">
        <f>'[10]Pipeline Data'!M11</f>
        <v>0.59</v>
      </c>
      <c r="M44" s="37"/>
      <c r="N44" s="37"/>
      <c r="O44" s="36">
        <f>'[10]Pipeline Data'!Y11</f>
        <v>0.6372000000000001</v>
      </c>
      <c r="P44" s="37"/>
      <c r="Q44" s="38"/>
      <c r="R44" s="37">
        <f>'[10]Pipeline Data'!V11</f>
        <v>0.64587333333333352</v>
      </c>
      <c r="S44" s="37"/>
      <c r="T44" s="37"/>
      <c r="U44" s="37">
        <v>0.95437700000000003</v>
      </c>
      <c r="V44" s="37"/>
      <c r="W44" s="36">
        <f>'[10]Pipeline Data'!G11</f>
        <v>0.58989999999999998</v>
      </c>
      <c r="X44" s="9"/>
      <c r="Y44" s="37">
        <f>'[10]Pipeline Data'!J11</f>
        <v>0.59287000000000001</v>
      </c>
      <c r="Z44" s="9"/>
    </row>
    <row r="45" spans="1:26" ht="13.5" thickBot="1" x14ac:dyDescent="0.25">
      <c r="C45" t="s">
        <v>57</v>
      </c>
      <c r="F45" s="39">
        <f>[10]SpecGravity!I25</f>
        <v>0.61069200000000001</v>
      </c>
      <c r="G45" s="26"/>
      <c r="H45" s="26"/>
      <c r="I45" s="40">
        <f>[10]SpecGravity!L25</f>
        <v>0.59617799999999999</v>
      </c>
      <c r="J45" s="28"/>
      <c r="K45" s="26"/>
      <c r="L45" s="40">
        <f>[10]SpecGravity!O25</f>
        <v>0.58815200000000001</v>
      </c>
      <c r="M45" s="26"/>
      <c r="N45" s="26"/>
      <c r="O45" s="39">
        <f>[10]SpecGravity!U25</f>
        <v>0.63593100000000002</v>
      </c>
      <c r="P45" s="26"/>
      <c r="Q45" s="28"/>
      <c r="R45" s="40">
        <f>[10]SpecGravity!R25</f>
        <v>0.64447699999999997</v>
      </c>
      <c r="S45" s="26"/>
      <c r="T45" s="26"/>
      <c r="U45" s="40">
        <v>0.591866</v>
      </c>
      <c r="V45" s="26"/>
      <c r="W45" s="39">
        <f>[10]SpecGravity!G25</f>
        <v>0.58847899999999997</v>
      </c>
      <c r="X45" s="28"/>
      <c r="Y45" s="40">
        <f>[10]SpecGravity!E25</f>
        <v>0.59134399999999998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44501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9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95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7" ht="13.5" thickBot="1" x14ac:dyDescent="0.25">
      <c r="F6" s="95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92"/>
    </row>
    <row r="12" spans="1:27" x14ac:dyDescent="0.2">
      <c r="A12" s="90" t="s">
        <v>17</v>
      </c>
      <c r="B12" s="90"/>
      <c r="C12" s="90"/>
      <c r="D12" s="90"/>
      <c r="E12" s="15"/>
      <c r="F12" s="111">
        <f>('[11]Pipeline Data'!F7)-1</f>
        <v>44500</v>
      </c>
      <c r="G12" s="112"/>
      <c r="I12" s="112">
        <f>('[11]Pipeline Data'!F7)-1</f>
        <v>44500</v>
      </c>
      <c r="J12" s="113"/>
      <c r="K12" s="114">
        <f>('[11]Pipeline Data'!F7)-1</f>
        <v>44500</v>
      </c>
      <c r="L12" s="115"/>
      <c r="M12" s="115"/>
      <c r="N12" s="116"/>
      <c r="O12" s="114">
        <f>('[11]Pipeline Data'!F7)-1</f>
        <v>44500</v>
      </c>
      <c r="P12" s="115"/>
      <c r="Q12" s="116"/>
      <c r="R12" s="114">
        <f>('[11]Pipeline Data'!F7)-1</f>
        <v>44500</v>
      </c>
      <c r="S12" s="115"/>
      <c r="T12" s="116"/>
      <c r="U12" s="93" t="s">
        <v>14</v>
      </c>
      <c r="V12" s="93" t="s">
        <v>14</v>
      </c>
      <c r="W12" s="115">
        <f>K12</f>
        <v>44500</v>
      </c>
      <c r="X12" s="116"/>
      <c r="Y12" s="114">
        <f>('[11]Pipeline Data'!F7)-1</f>
        <v>44500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'[11]Pipeline Data'!P13</f>
        <v>1.1885193548387096</v>
      </c>
      <c r="G16" s="20" t="s">
        <v>24</v>
      </c>
      <c r="I16" s="21">
        <f>'[11]Pipeline Data'!S13</f>
        <v>0.3469451612903226</v>
      </c>
      <c r="J16" s="22" t="s">
        <v>24</v>
      </c>
      <c r="L16" s="21">
        <f>'[11]Pipeline Data'!M13</f>
        <v>0.29677419354838713</v>
      </c>
      <c r="M16" s="20" t="s">
        <v>24</v>
      </c>
      <c r="O16" s="19">
        <f>'[11]Pipeline Data'!Y13</f>
        <v>2.2519999999999998</v>
      </c>
      <c r="P16" s="20" t="s">
        <v>24</v>
      </c>
      <c r="Q16" s="9"/>
      <c r="R16" s="21">
        <f>'[11]Pipeline Data'!V13</f>
        <v>2.3040899999999995</v>
      </c>
      <c r="S16" s="20" t="s">
        <v>24</v>
      </c>
      <c r="U16" s="21">
        <v>1.4158599999999999</v>
      </c>
      <c r="V16" s="20" t="s">
        <v>24</v>
      </c>
      <c r="W16" s="19">
        <f>'[11]Pipeline Data'!G13</f>
        <v>1.0468</v>
      </c>
      <c r="X16" s="22" t="s">
        <v>24</v>
      </c>
      <c r="Y16" s="19">
        <f>'[11]Pipeline Data'!J13</f>
        <v>1.0421516129032258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'[11]Pipeline Data'!P14</f>
        <v>0.63131612903225787</v>
      </c>
      <c r="I17" s="21">
        <f>'[11]Pipeline Data'!S14</f>
        <v>0.80678387096774185</v>
      </c>
      <c r="J17" s="9"/>
      <c r="L17" s="21">
        <f>'[11]Pipeline Data'!M14</f>
        <v>0.21935483870967742</v>
      </c>
      <c r="O17" s="19">
        <f>'[11]Pipeline Data'!Y14</f>
        <v>0.86967741935483878</v>
      </c>
      <c r="Q17" s="9"/>
      <c r="R17" s="21">
        <f>'[11]Pipeline Data'!V14</f>
        <v>0.98359666666666656</v>
      </c>
      <c r="U17" s="21">
        <v>0.95437700000000003</v>
      </c>
      <c r="W17" s="19">
        <f>'[11]Pipeline Data'!G14</f>
        <v>0.40439999999999998</v>
      </c>
      <c r="X17" s="9"/>
      <c r="Y17" s="19">
        <f>'[11]Pipeline Data'!J14</f>
        <v>0.6013193548387098</v>
      </c>
      <c r="Z17" s="9"/>
    </row>
    <row r="18" spans="1:26" x14ac:dyDescent="0.2">
      <c r="A18" t="s">
        <v>27</v>
      </c>
      <c r="D18" t="s">
        <v>28</v>
      </c>
      <c r="F18" s="19">
        <f>'[11]Pipeline Data'!P15</f>
        <v>90.954625806451602</v>
      </c>
      <c r="I18" s="21">
        <f>'[11]Pipeline Data'!S15</f>
        <v>91.791367741935503</v>
      </c>
      <c r="J18" s="9"/>
      <c r="L18" s="21">
        <f>'[11]Pipeline Data'!M15</f>
        <v>93.339032258064506</v>
      </c>
      <c r="O18" s="19">
        <f>'[11]Pipeline Data'!Y15</f>
        <v>85.980609999999999</v>
      </c>
      <c r="Q18" s="9"/>
      <c r="R18" s="21">
        <f>'[11]Pipeline Data'!V15</f>
        <v>83.292940000000002</v>
      </c>
      <c r="U18" s="21">
        <v>93.925799999999995</v>
      </c>
      <c r="W18" s="19">
        <f>'[11]Pipeline Data'!G15</f>
        <v>93.324600000000004</v>
      </c>
      <c r="X18" s="9"/>
      <c r="Y18" s="19">
        <f>'[11]Pipeline Data'!J15</f>
        <v>92.576983870967766</v>
      </c>
      <c r="Z18" s="9"/>
    </row>
    <row r="19" spans="1:26" x14ac:dyDescent="0.2">
      <c r="A19" t="s">
        <v>29</v>
      </c>
      <c r="D19" t="s">
        <v>30</v>
      </c>
      <c r="F19" s="19">
        <f>'[11]Pipeline Data'!P16</f>
        <v>6.7914193548387072</v>
      </c>
      <c r="I19" s="21">
        <f>'[11]Pipeline Data'!S16</f>
        <v>6.4351806451612905</v>
      </c>
      <c r="J19" s="9"/>
      <c r="L19" s="21">
        <f>'[11]Pipeline Data'!M16</f>
        <v>5.8499999999999979</v>
      </c>
      <c r="O19" s="19">
        <f>'[11]Pipeline Data'!Y16</f>
        <v>9.976838709677418</v>
      </c>
      <c r="Q19" s="9"/>
      <c r="R19" s="21">
        <f>'[11]Pipeline Data'!V16</f>
        <v>12.419253333333332</v>
      </c>
      <c r="U19" s="21">
        <v>2.9041999999999999</v>
      </c>
      <c r="W19" s="19">
        <f>'[11]Pipeline Data'!G16</f>
        <v>5.0223000000000004</v>
      </c>
      <c r="X19" s="9"/>
      <c r="Y19" s="19">
        <f>'[11]Pipeline Data'!J16</f>
        <v>5.2807129032258064</v>
      </c>
      <c r="Z19" s="9"/>
    </row>
    <row r="20" spans="1:26" x14ac:dyDescent="0.2">
      <c r="A20" t="s">
        <v>31</v>
      </c>
      <c r="D20" t="s">
        <v>32</v>
      </c>
      <c r="F20" s="19">
        <f>'[11]Pipeline Data'!P17</f>
        <v>0.35011612903225819</v>
      </c>
      <c r="I20" s="21">
        <f>'[11]Pipeline Data'!S17</f>
        <v>0.48236129032258063</v>
      </c>
      <c r="J20" s="9"/>
      <c r="L20" s="21">
        <f>'[11]Pipeline Data'!M17</f>
        <v>0.20290322580645159</v>
      </c>
      <c r="O20" s="19">
        <f>'[11]Pipeline Data'!Y17</f>
        <v>0.81954838709677402</v>
      </c>
      <c r="Q20" s="9"/>
      <c r="R20" s="21">
        <f>'[11]Pipeline Data'!V17</f>
        <v>0.93791333333333349</v>
      </c>
      <c r="U20" s="21">
        <v>0.56200000000000006</v>
      </c>
      <c r="W20" s="19">
        <f>'[11]Pipeline Data'!G17</f>
        <v>0.18010000000000001</v>
      </c>
      <c r="X20" s="9"/>
      <c r="Y20" s="19">
        <f>'[11]Pipeline Data'!J17</f>
        <v>0.40554193548387102</v>
      </c>
      <c r="Z20" s="9"/>
    </row>
    <row r="21" spans="1:26" x14ac:dyDescent="0.2">
      <c r="A21" t="s">
        <v>33</v>
      </c>
      <c r="D21" t="s">
        <v>34</v>
      </c>
      <c r="F21" s="19">
        <f>'[11]Pipeline Data'!P18</f>
        <v>2.0558064516129029E-2</v>
      </c>
      <c r="I21" s="21">
        <f>'[11]Pipeline Data'!S18</f>
        <v>4.1458064516129038E-2</v>
      </c>
      <c r="J21" s="9"/>
      <c r="L21" s="21">
        <f>'[11]Pipeline Data'!M18</f>
        <v>4.0645161290322605E-2</v>
      </c>
      <c r="O21" s="19">
        <f>'[11]Pipeline Data'!Y18</f>
        <v>2.9096774193548402E-2</v>
      </c>
      <c r="Q21" s="9"/>
      <c r="R21" s="21">
        <f>'[11]Pipeline Data'!V18</f>
        <v>2.166333333333333E-2</v>
      </c>
      <c r="U21" s="21">
        <v>6.8000000000000005E-2</v>
      </c>
      <c r="W21" s="19">
        <f>'[11]Pipeline Data'!G18</f>
        <v>2.0999999999999999E-3</v>
      </c>
      <c r="X21" s="9"/>
      <c r="Y21" s="19">
        <f>'[11]Pipeline Data'!J18</f>
        <v>2.1116129032258062E-2</v>
      </c>
      <c r="Z21" s="9"/>
    </row>
    <row r="22" spans="1:26" x14ac:dyDescent="0.2">
      <c r="A22" t="s">
        <v>35</v>
      </c>
      <c r="D22" t="s">
        <v>34</v>
      </c>
      <c r="F22" s="19">
        <f>'[11]Pipeline Data'!P19</f>
        <v>4.1438709677419347E-2</v>
      </c>
      <c r="I22" s="21">
        <f>'[11]Pipeline Data'!S19</f>
        <v>6.3058064516129025E-2</v>
      </c>
      <c r="J22" s="9"/>
      <c r="L22" s="21">
        <f>'[11]Pipeline Data'!M19</f>
        <v>3.7741935483870989E-2</v>
      </c>
      <c r="O22" s="19">
        <f>'[11]Pipeline Data'!Y19</f>
        <v>5.8258064516129034E-2</v>
      </c>
      <c r="Q22" s="9"/>
      <c r="R22" s="21">
        <f>'[11]Pipeline Data'!V19</f>
        <v>3.7106666666666656E-2</v>
      </c>
      <c r="U22" s="21">
        <v>9.35E-2</v>
      </c>
      <c r="W22" s="19">
        <f>'[11]Pipeline Data'!G19</f>
        <v>2.5000000000000001E-3</v>
      </c>
      <c r="X22" s="9"/>
      <c r="Y22" s="19">
        <f>'[11]Pipeline Data'!J19</f>
        <v>3.7174193548387094E-2</v>
      </c>
      <c r="Z22" s="9"/>
    </row>
    <row r="23" spans="1:26" x14ac:dyDescent="0.2">
      <c r="A23" t="s">
        <v>36</v>
      </c>
      <c r="D23" t="s">
        <v>37</v>
      </c>
      <c r="F23" s="19">
        <f>'[11]Pipeline Data'!P20</f>
        <v>6.9612903225806438E-3</v>
      </c>
      <c r="I23" s="21">
        <f>'[11]Pipeline Data'!S20</f>
        <v>1.2593548387096778E-2</v>
      </c>
      <c r="J23" s="9"/>
      <c r="L23" s="21">
        <f>'[11]Pipeline Data'!M20</f>
        <v>1.0000000000000004E-2</v>
      </c>
      <c r="O23" s="19">
        <f>'[11]Pipeline Data'!Y20</f>
        <v>6.9032258064516162E-3</v>
      </c>
      <c r="Q23" s="9"/>
      <c r="R23" s="21">
        <f>'[11]Pipeline Data'!V20</f>
        <v>2.0100000000000001E-3</v>
      </c>
      <c r="U23" s="21">
        <v>2.47E-2</v>
      </c>
      <c r="W23" s="19">
        <f>'[11]Pipeline Data'!G20</f>
        <v>2.0000000000000001E-4</v>
      </c>
      <c r="X23" s="9"/>
      <c r="Y23" s="19">
        <f>'[11]Pipeline Data'!J20</f>
        <v>9.964516129032255E-3</v>
      </c>
      <c r="Z23" s="9"/>
    </row>
    <row r="24" spans="1:26" x14ac:dyDescent="0.2">
      <c r="A24" t="s">
        <v>38</v>
      </c>
      <c r="D24" t="s">
        <v>37</v>
      </c>
      <c r="F24" s="19">
        <f>'[11]Pipeline Data'!P21</f>
        <v>6.7870967741935472E-3</v>
      </c>
      <c r="I24" s="21">
        <f>'[11]Pipeline Data'!S21</f>
        <v>1.1106451612903226E-2</v>
      </c>
      <c r="J24" s="9"/>
      <c r="L24" s="21">
        <f>'[11]Pipeline Data'!M21</f>
        <v>1.6129032258064516E-3</v>
      </c>
      <c r="O24" s="19">
        <f>'[11]Pipeline Data'!Y21</f>
        <v>7.1612903225806478E-3</v>
      </c>
      <c r="Q24" s="9"/>
      <c r="R24" s="21">
        <f>'[11]Pipeline Data'!V21</f>
        <v>1.8333333333333335E-3</v>
      </c>
      <c r="U24" s="21">
        <v>2.0400000000000001E-2</v>
      </c>
      <c r="W24" s="19">
        <f>'[11]Pipeline Data'!G21</f>
        <v>0</v>
      </c>
      <c r="X24" s="9"/>
      <c r="Y24" s="19">
        <f>'[11]Pipeline Data'!J21</f>
        <v>7.4096774193548372E-3</v>
      </c>
      <c r="Z24" s="9"/>
    </row>
    <row r="25" spans="1:26" x14ac:dyDescent="0.2">
      <c r="A25" t="s">
        <v>39</v>
      </c>
      <c r="D25" t="s">
        <v>40</v>
      </c>
      <c r="F25" s="19">
        <f>'[11]Pipeline Data'!P22</f>
        <v>8.2612903225806455E-3</v>
      </c>
      <c r="I25" s="21">
        <f>'[11]Pipeline Data'!S22</f>
        <v>9.1580645161290324E-3</v>
      </c>
      <c r="J25" s="9"/>
      <c r="L25" s="21">
        <f>'[11]Pipeline Data'!M22</f>
        <v>0</v>
      </c>
      <c r="O25" s="19">
        <f>'[11]Pipeline Data'!Y22</f>
        <v>2.8064516129032262E-3</v>
      </c>
      <c r="Q25" s="9"/>
      <c r="R25" s="21">
        <f>'[11]Pipeline Data'!V22</f>
        <v>2.1333333333333333E-4</v>
      </c>
      <c r="U25" s="21">
        <v>3.0349999999999999E-2</v>
      </c>
      <c r="W25" s="19">
        <f>'[11]Pipeline Data'!G22</f>
        <v>0</v>
      </c>
      <c r="X25" s="9"/>
      <c r="Y25" s="19">
        <f>'[11]Pipeline Data'!J22</f>
        <v>1.7558064516129027E-2</v>
      </c>
      <c r="Z25" s="9"/>
    </row>
    <row r="26" spans="1:26" x14ac:dyDescent="0.2">
      <c r="A26" s="90" t="s">
        <v>41</v>
      </c>
      <c r="B26" s="90"/>
      <c r="C26" s="90"/>
      <c r="D26" t="s">
        <v>42</v>
      </c>
      <c r="F26" s="19">
        <f>'[11]Pipeline Data'!P23</f>
        <v>0</v>
      </c>
      <c r="I26" s="21">
        <f>'[11]Pipeline Data'!S23</f>
        <v>0</v>
      </c>
      <c r="J26" s="9"/>
      <c r="L26" s="21">
        <f>'[11]Pipeline Data'!M23</f>
        <v>0</v>
      </c>
      <c r="O26" s="19">
        <f>'[11]Pipeline Data'!Y23</f>
        <v>0</v>
      </c>
      <c r="Q26" s="9"/>
      <c r="R26" s="21">
        <f>'[11]Pipeline Data'!V23</f>
        <v>0</v>
      </c>
      <c r="U26" s="21">
        <v>0</v>
      </c>
      <c r="W26" s="19">
        <f>'[11]Pipeline Data'!G23</f>
        <v>1.6799999999999999E-2</v>
      </c>
      <c r="X26" s="9"/>
      <c r="Y26" s="19">
        <f>'[11]Pipeline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'[11]Pipeline Data'!P24</f>
        <v>0</v>
      </c>
      <c r="I27" s="21">
        <f>'[11]Pipeline Data'!S24</f>
        <v>0</v>
      </c>
      <c r="J27" s="9"/>
      <c r="L27" s="21">
        <f>'[11]Pipeline Data'!M24</f>
        <v>0</v>
      </c>
      <c r="O27" s="19">
        <f>'[11]Pipeline Data'!Y24</f>
        <v>0</v>
      </c>
      <c r="Q27" s="9"/>
      <c r="R27" s="21">
        <f>'[11]Pipeline Data'!V24</f>
        <v>0</v>
      </c>
      <c r="U27" s="21">
        <v>0</v>
      </c>
      <c r="W27" s="19">
        <f>'[11]Pipeline Data'!G24</f>
        <v>0</v>
      </c>
      <c r="X27" s="9"/>
      <c r="Y27" s="19">
        <f>'[11]Pipeline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'[11]Pipeline Data'!P25</f>
        <v>0</v>
      </c>
      <c r="I28" s="21">
        <f>'[11]Pipeline Data'!S25</f>
        <v>0</v>
      </c>
      <c r="J28" s="9"/>
      <c r="L28" s="21">
        <f>'[11]Pipeline Data'!M25</f>
        <v>0</v>
      </c>
      <c r="O28" s="19">
        <f>'[11]Pipeline Data'!Y25</f>
        <v>0</v>
      </c>
      <c r="Q28" s="9"/>
      <c r="R28" s="21">
        <f>'[11]Pipeline Data'!V25</f>
        <v>0</v>
      </c>
      <c r="U28" s="21">
        <v>0</v>
      </c>
      <c r="W28" s="19">
        <f>'[11]Pipeline Data'!G25</f>
        <v>0</v>
      </c>
      <c r="X28" s="9"/>
      <c r="Y28" s="19">
        <f>'[11]Pipeline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'[11]Pipeline Data'!P26</f>
        <v>0</v>
      </c>
      <c r="I29" s="24">
        <f>'[11]Pipeline Data'!S26</f>
        <v>0</v>
      </c>
      <c r="J29" s="9"/>
      <c r="L29" s="24">
        <f>'[11]Pipeline Data'!M26</f>
        <v>0</v>
      </c>
      <c r="O29" s="23">
        <f>'[11]Pipeline Data'!Y26</f>
        <v>0</v>
      </c>
      <c r="Q29" s="9"/>
      <c r="R29" s="24">
        <f>'[11]Pipeline Data'!V26</f>
        <v>0</v>
      </c>
      <c r="U29" s="24">
        <v>0</v>
      </c>
      <c r="W29" s="23">
        <f>'[11]Pipeline Data'!G26</f>
        <v>0</v>
      </c>
      <c r="X29" s="9"/>
      <c r="Y29" s="23">
        <f>'[11]Pipeline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100.00000322580642</v>
      </c>
      <c r="G31" s="26" t="s">
        <v>24</v>
      </c>
      <c r="H31" s="26"/>
      <c r="I31" s="27">
        <f>SUM(I16:I29)</f>
        <v>100.00001290322585</v>
      </c>
      <c r="J31" s="28" t="s">
        <v>24</v>
      </c>
      <c r="K31" s="26"/>
      <c r="L31" s="27">
        <f>SUM(L16:L29)</f>
        <v>99.99806451612902</v>
      </c>
      <c r="M31" s="26" t="s">
        <v>24</v>
      </c>
      <c r="N31" s="26"/>
      <c r="O31" s="25">
        <f>SUM(O16:O29)</f>
        <v>100.00290032258064</v>
      </c>
      <c r="P31" s="26" t="s">
        <v>24</v>
      </c>
      <c r="Q31" s="28"/>
      <c r="R31" s="27">
        <f>SUM(R16:R29)</f>
        <v>100.00062000000001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99.999800000000008</v>
      </c>
      <c r="X31" s="28" t="s">
        <v>24</v>
      </c>
      <c r="Y31" s="25">
        <f>SUM(Y16:Y29)</f>
        <v>99.999932258064533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'[11]Pipeline Data'!P9</f>
        <v>1055.4686774193551</v>
      </c>
      <c r="G39" s="4"/>
      <c r="H39" s="4"/>
      <c r="I39" s="32">
        <f>'[11]Pipeline Data'!S9</f>
        <v>1062.8416451612904</v>
      </c>
      <c r="J39" s="6"/>
      <c r="K39" s="4"/>
      <c r="L39" s="32">
        <f>'[11]Pipeline Data'!M9</f>
        <v>1059.5106451612903</v>
      </c>
      <c r="M39" s="4"/>
      <c r="N39" s="4"/>
      <c r="O39" s="31">
        <f>'[11]Pipeline Data'!Y9</f>
        <v>1074.2072580645163</v>
      </c>
      <c r="P39" s="4"/>
      <c r="Q39" s="6"/>
      <c r="R39" s="32">
        <f>'[11]Pipeline Data'!V9</f>
        <v>1090.7533333333333</v>
      </c>
      <c r="S39" s="4"/>
      <c r="T39" s="4"/>
      <c r="U39" s="32">
        <v>1027.43</v>
      </c>
      <c r="V39" s="4"/>
      <c r="W39" s="31">
        <f>'[11]Pipeline Data'!G9</f>
        <v>1040.9169999999999</v>
      </c>
      <c r="X39" s="6"/>
      <c r="Y39" s="32">
        <f>'[11]Pipeline Data'!J9</f>
        <v>1046.9387096774194</v>
      </c>
      <c r="Z39" s="6"/>
    </row>
    <row r="40" spans="1:26" x14ac:dyDescent="0.2">
      <c r="C40" t="s">
        <v>54</v>
      </c>
      <c r="F40" s="33">
        <f>[11]HeatingValue!N26</f>
        <v>1053.19</v>
      </c>
      <c r="I40" s="34">
        <f>[11]HeatingValue!Q26</f>
        <v>1060.08</v>
      </c>
      <c r="J40" s="9"/>
      <c r="L40" s="34">
        <f>[11]HeatingValue!T26</f>
        <v>1056.71</v>
      </c>
      <c r="O40" s="33">
        <f>[11]HeatingValue!Z26</f>
        <v>1071.82</v>
      </c>
      <c r="Q40" s="9"/>
      <c r="R40" s="33">
        <f>[11]HeatingValue!W26</f>
        <v>1089.0999999999999</v>
      </c>
      <c r="U40" s="35">
        <v>1024.7</v>
      </c>
      <c r="W40" s="33">
        <f>[11]HeatingValue!K26</f>
        <v>1038.27</v>
      </c>
      <c r="X40" s="9"/>
      <c r="Y40" s="33">
        <f>[11]HeatingValue!E26</f>
        <v>1044.9100000000001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'[11]Pipeline Data'!P11</f>
        <v>0.60372258064516149</v>
      </c>
      <c r="G44" s="37"/>
      <c r="H44" s="37"/>
      <c r="I44" s="37">
        <f>'[11]Pipeline Data'!S11</f>
        <v>0.60233870967741932</v>
      </c>
      <c r="J44" s="38"/>
      <c r="K44" s="37"/>
      <c r="L44" s="37">
        <f>'[11]Pipeline Data'!M11</f>
        <v>0.59</v>
      </c>
      <c r="M44" s="37"/>
      <c r="N44" s="37"/>
      <c r="O44" s="36">
        <f>'[11]Pipeline Data'!Y11</f>
        <v>0.63067741935483868</v>
      </c>
      <c r="P44" s="37"/>
      <c r="Q44" s="38"/>
      <c r="R44" s="37">
        <f>'[11]Pipeline Data'!V11</f>
        <v>0.64364999999999994</v>
      </c>
      <c r="S44" s="37"/>
      <c r="T44" s="37"/>
      <c r="U44" s="37">
        <v>0.95437700000000003</v>
      </c>
      <c r="V44" s="37"/>
      <c r="W44" s="36">
        <f>'[11]Pipeline Data'!G11</f>
        <v>0.58919999999999995</v>
      </c>
      <c r="X44" s="9"/>
      <c r="Y44" s="37">
        <f>'[11]Pipeline Data'!J11</f>
        <v>0.59629354838709658</v>
      </c>
      <c r="Z44" s="9"/>
    </row>
    <row r="45" spans="1:26" ht="13.5" thickBot="1" x14ac:dyDescent="0.25">
      <c r="C45" t="s">
        <v>57</v>
      </c>
      <c r="F45" s="39">
        <f>[11]SpecGravity!I25</f>
        <v>0.602356</v>
      </c>
      <c r="G45" s="26"/>
      <c r="H45" s="26"/>
      <c r="I45" s="40">
        <f>[11]SpecGravity!L25</f>
        <v>0.60076700000000005</v>
      </c>
      <c r="J45" s="28"/>
      <c r="K45" s="26"/>
      <c r="L45" s="40">
        <f>[11]SpecGravity!O25</f>
        <v>0.58857199999999998</v>
      </c>
      <c r="M45" s="26"/>
      <c r="N45" s="26"/>
      <c r="O45" s="39">
        <f>[11]SpecGravity!U25</f>
        <v>0.62929500000000005</v>
      </c>
      <c r="P45" s="26"/>
      <c r="Q45" s="28"/>
      <c r="R45" s="40">
        <f>[11]SpecGravity!R25</f>
        <v>0.64260200000000001</v>
      </c>
      <c r="S45" s="26"/>
      <c r="T45" s="26"/>
      <c r="U45" s="40">
        <v>0.591866</v>
      </c>
      <c r="V45" s="26"/>
      <c r="W45" s="39">
        <f>[11]SpecGravity!G25</f>
        <v>0.58770599999999995</v>
      </c>
      <c r="X45" s="28"/>
      <c r="Y45" s="40">
        <f>[11]SpecGravity!E25</f>
        <v>0.59501699999999991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44531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9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7" ht="13.5" thickBot="1" x14ac:dyDescent="0.25">
      <c r="F6" s="98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99"/>
    </row>
    <row r="12" spans="1:27" x14ac:dyDescent="0.2">
      <c r="A12" s="101" t="s">
        <v>17</v>
      </c>
      <c r="B12" s="101"/>
      <c r="C12" s="101"/>
      <c r="D12" s="101"/>
      <c r="E12" s="15"/>
      <c r="F12" s="111">
        <f>('[12]Pipeline Data'!F7)-1</f>
        <v>44530</v>
      </c>
      <c r="G12" s="112"/>
      <c r="I12" s="112">
        <f>('[12]Pipeline Data'!F7)-1</f>
        <v>44530</v>
      </c>
      <c r="J12" s="113"/>
      <c r="K12" s="114">
        <f>('[12]Pipeline Data'!F7)-1</f>
        <v>44530</v>
      </c>
      <c r="L12" s="115"/>
      <c r="M12" s="115"/>
      <c r="N12" s="116"/>
      <c r="O12" s="114">
        <f>('[12]Pipeline Data'!F7)-1</f>
        <v>44530</v>
      </c>
      <c r="P12" s="115"/>
      <c r="Q12" s="116"/>
      <c r="R12" s="114">
        <f>('[12]Pipeline Data'!F7)-1</f>
        <v>44530</v>
      </c>
      <c r="S12" s="115"/>
      <c r="T12" s="116"/>
      <c r="U12" s="100" t="s">
        <v>14</v>
      </c>
      <c r="V12" s="100" t="s">
        <v>14</v>
      </c>
      <c r="W12" s="115">
        <f>K12</f>
        <v>44530</v>
      </c>
      <c r="X12" s="116"/>
      <c r="Y12" s="114">
        <f>('[12]Pipeline Data'!F7)-1</f>
        <v>44530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'[12]Pipeline Data'!P13</f>
        <v>1.1841166666666665</v>
      </c>
      <c r="G16" s="20" t="s">
        <v>24</v>
      </c>
      <c r="I16" s="21">
        <f>'[12]Pipeline Data'!S13</f>
        <v>0.86731666666666685</v>
      </c>
      <c r="J16" s="22" t="s">
        <v>24</v>
      </c>
      <c r="L16" s="21">
        <f>'[12]Pipeline Data'!M13</f>
        <v>0.29966666666666669</v>
      </c>
      <c r="M16" s="20" t="s">
        <v>24</v>
      </c>
      <c r="O16" s="19">
        <f>'[12]Pipeline Data'!Y13</f>
        <v>2.2473000000000005</v>
      </c>
      <c r="P16" s="20" t="s">
        <v>24</v>
      </c>
      <c r="Q16" s="9"/>
      <c r="R16" s="21">
        <f>'[12]Pipeline Data'!V13</f>
        <v>2.3195466666666671</v>
      </c>
      <c r="S16" s="20" t="s">
        <v>24</v>
      </c>
      <c r="U16" s="21">
        <v>1.4158599999999999</v>
      </c>
      <c r="V16" s="20" t="s">
        <v>24</v>
      </c>
      <c r="W16" s="19">
        <f>'[12]Pipeline Data'!G13</f>
        <v>1.026</v>
      </c>
      <c r="X16" s="22" t="s">
        <v>24</v>
      </c>
      <c r="Y16" s="19">
        <f>'[12]Pipeline Data'!J13</f>
        <v>0.99090333333333347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'[12]Pipeline Data'!P14</f>
        <v>0.62536666666666663</v>
      </c>
      <c r="I17" s="21">
        <f>'[12]Pipeline Data'!S14</f>
        <v>0.96270999999999984</v>
      </c>
      <c r="J17" s="9"/>
      <c r="L17" s="21">
        <f>'[12]Pipeline Data'!M14</f>
        <v>0.21266666666666664</v>
      </c>
      <c r="O17" s="19">
        <f>'[12]Pipeline Data'!Y14</f>
        <v>0.94080000000000008</v>
      </c>
      <c r="Q17" s="9"/>
      <c r="R17" s="21">
        <f>'[12]Pipeline Data'!V14</f>
        <v>0.99438999999999989</v>
      </c>
      <c r="U17" s="21">
        <v>0.95437700000000003</v>
      </c>
      <c r="W17" s="19">
        <f>'[12]Pipeline Data'!G14</f>
        <v>0.372</v>
      </c>
      <c r="X17" s="9"/>
      <c r="Y17" s="19">
        <f>'[12]Pipeline Data'!J14</f>
        <v>0.52919666666666676</v>
      </c>
      <c r="Z17" s="9"/>
    </row>
    <row r="18" spans="1:26" x14ac:dyDescent="0.2">
      <c r="A18" t="s">
        <v>27</v>
      </c>
      <c r="D18" t="s">
        <v>28</v>
      </c>
      <c r="F18" s="19">
        <f>'[12]Pipeline Data'!P15</f>
        <v>92.341766666666658</v>
      </c>
      <c r="I18" s="21">
        <f>'[12]Pipeline Data'!S15</f>
        <v>93.971549999999993</v>
      </c>
      <c r="J18" s="9"/>
      <c r="L18" s="21">
        <f>'[12]Pipeline Data'!M15</f>
        <v>93.346666666666664</v>
      </c>
      <c r="O18" s="19">
        <f>'[12]Pipeline Data'!Y15</f>
        <v>85.530609999999996</v>
      </c>
      <c r="Q18" s="9"/>
      <c r="R18" s="21">
        <f>'[12]Pipeline Data'!V15</f>
        <v>83.58193</v>
      </c>
      <c r="U18" s="21">
        <v>93.925799999999995</v>
      </c>
      <c r="W18" s="19">
        <f>'[12]Pipeline Data'!G15</f>
        <v>93.124600000000001</v>
      </c>
      <c r="X18" s="9"/>
      <c r="Y18" s="19">
        <f>'[12]Pipeline Data'!J15</f>
        <v>92.514056666666661</v>
      </c>
      <c r="Z18" s="9"/>
    </row>
    <row r="19" spans="1:26" x14ac:dyDescent="0.2">
      <c r="A19" t="s">
        <v>29</v>
      </c>
      <c r="D19" t="s">
        <v>30</v>
      </c>
      <c r="F19" s="19">
        <f>'[12]Pipeline Data'!P16</f>
        <v>5.5233266666666667</v>
      </c>
      <c r="I19" s="21">
        <f>'[12]Pipeline Data'!S16</f>
        <v>3.9602999999999993</v>
      </c>
      <c r="J19" s="9"/>
      <c r="L19" s="21">
        <f>'[12]Pipeline Data'!M16</f>
        <v>5.8739999999999997</v>
      </c>
      <c r="O19" s="19">
        <f>'[12]Pipeline Data'!Y16</f>
        <v>10.422800000000001</v>
      </c>
      <c r="Q19" s="9"/>
      <c r="R19" s="21">
        <f>'[12]Pipeline Data'!V16</f>
        <v>12.155953333333331</v>
      </c>
      <c r="U19" s="21">
        <v>2.9041999999999999</v>
      </c>
      <c r="W19" s="19">
        <f>'[12]Pipeline Data'!G16</f>
        <v>5.2628000000000004</v>
      </c>
      <c r="X19" s="9"/>
      <c r="Y19" s="19">
        <f>'[12]Pipeline Data'!J16</f>
        <v>5.5261033333333325</v>
      </c>
      <c r="Z19" s="9"/>
    </row>
    <row r="20" spans="1:26" x14ac:dyDescent="0.2">
      <c r="A20" t="s">
        <v>31</v>
      </c>
      <c r="D20" t="s">
        <v>32</v>
      </c>
      <c r="F20" s="19">
        <f>'[12]Pipeline Data'!P17</f>
        <v>0.26615666666666665</v>
      </c>
      <c r="I20" s="21">
        <f>'[12]Pipeline Data'!S17</f>
        <v>0.18290666666666663</v>
      </c>
      <c r="J20" s="9"/>
      <c r="L20" s="21">
        <f>'[12]Pipeline Data'!M17</f>
        <v>0.18233333333333329</v>
      </c>
      <c r="O20" s="19">
        <f>'[12]Pipeline Data'!Y17</f>
        <v>0.78749999999999998</v>
      </c>
      <c r="Q20" s="9"/>
      <c r="R20" s="21">
        <f>'[12]Pipeline Data'!V17</f>
        <v>0.89254</v>
      </c>
      <c r="U20" s="21">
        <v>0.56200000000000006</v>
      </c>
      <c r="W20" s="19">
        <f>'[12]Pipeline Data'!G17</f>
        <v>0.1915</v>
      </c>
      <c r="X20" s="9"/>
      <c r="Y20" s="19">
        <f>'[12]Pipeline Data'!J17</f>
        <v>0.36451999999999996</v>
      </c>
      <c r="Z20" s="9"/>
    </row>
    <row r="21" spans="1:26" x14ac:dyDescent="0.2">
      <c r="A21" t="s">
        <v>33</v>
      </c>
      <c r="D21" t="s">
        <v>34</v>
      </c>
      <c r="F21" s="19">
        <f>'[12]Pipeline Data'!P18</f>
        <v>1.5373333333333333E-2</v>
      </c>
      <c r="I21" s="21">
        <f>'[12]Pipeline Data'!S18</f>
        <v>1.5900000000000001E-2</v>
      </c>
      <c r="J21" s="9"/>
      <c r="L21" s="21">
        <f>'[12]Pipeline Data'!M18</f>
        <v>3.9333333333333345E-2</v>
      </c>
      <c r="O21" s="19">
        <f>'[12]Pipeline Data'!Y18</f>
        <v>2.250000000000001E-2</v>
      </c>
      <c r="Q21" s="9"/>
      <c r="R21" s="21">
        <f>'[12]Pipeline Data'!V18</f>
        <v>1.8193333333333336E-2</v>
      </c>
      <c r="U21" s="21">
        <v>6.8000000000000005E-2</v>
      </c>
      <c r="W21" s="19">
        <f>'[12]Pipeline Data'!G18</f>
        <v>2.8999999999999998E-3</v>
      </c>
      <c r="X21" s="9"/>
      <c r="Y21" s="19">
        <f>'[12]Pipeline Data'!J18</f>
        <v>1.9903333333333332E-2</v>
      </c>
      <c r="Z21" s="9"/>
    </row>
    <row r="22" spans="1:26" x14ac:dyDescent="0.2">
      <c r="A22" t="s">
        <v>35</v>
      </c>
      <c r="D22" t="s">
        <v>34</v>
      </c>
      <c r="F22" s="19">
        <f>'[12]Pipeline Data'!P19</f>
        <v>2.6103333333333336E-2</v>
      </c>
      <c r="I22" s="21">
        <f>'[12]Pipeline Data'!S19</f>
        <v>2.1083333333333329E-2</v>
      </c>
      <c r="J22" s="9"/>
      <c r="L22" s="21">
        <f>'[12]Pipeline Data'!M19</f>
        <v>3.3333333333333347E-2</v>
      </c>
      <c r="O22" s="19">
        <f>'[12]Pipeline Data'!Y19</f>
        <v>4.3866666666666686E-2</v>
      </c>
      <c r="Q22" s="9"/>
      <c r="R22" s="21">
        <f>'[12]Pipeline Data'!V19</f>
        <v>3.0983333333333328E-2</v>
      </c>
      <c r="U22" s="21">
        <v>9.35E-2</v>
      </c>
      <c r="W22" s="19">
        <f>'[12]Pipeline Data'!G19</f>
        <v>2.8E-3</v>
      </c>
      <c r="X22" s="9"/>
      <c r="Y22" s="19">
        <f>'[12]Pipeline Data'!J19</f>
        <v>2.913E-2</v>
      </c>
      <c r="Z22" s="9"/>
    </row>
    <row r="23" spans="1:26" x14ac:dyDescent="0.2">
      <c r="A23" t="s">
        <v>36</v>
      </c>
      <c r="D23" t="s">
        <v>37</v>
      </c>
      <c r="F23" s="19">
        <f>'[12]Pipeline Data'!P20</f>
        <v>4.8599999999999989E-3</v>
      </c>
      <c r="I23" s="21">
        <f>'[12]Pipeline Data'!S20</f>
        <v>5.3500000000000015E-3</v>
      </c>
      <c r="J23" s="9"/>
      <c r="L23" s="21">
        <f>'[12]Pipeline Data'!M20</f>
        <v>1.0000000000000004E-2</v>
      </c>
      <c r="O23" s="19">
        <f>'[12]Pipeline Data'!Y20</f>
        <v>4.2666666666666686E-3</v>
      </c>
      <c r="Q23" s="9"/>
      <c r="R23" s="21">
        <f>'[12]Pipeline Data'!V20</f>
        <v>1.4166666666666663E-3</v>
      </c>
      <c r="U23" s="21">
        <v>2.47E-2</v>
      </c>
      <c r="W23" s="19">
        <f>'[12]Pipeline Data'!G20</f>
        <v>2.9999999999999997E-4</v>
      </c>
      <c r="X23" s="9"/>
      <c r="Y23" s="19">
        <f>'[12]Pipeline Data'!J20</f>
        <v>7.3833333333333329E-3</v>
      </c>
      <c r="Z23" s="9"/>
    </row>
    <row r="24" spans="1:26" x14ac:dyDescent="0.2">
      <c r="A24" t="s">
        <v>38</v>
      </c>
      <c r="D24" t="s">
        <v>37</v>
      </c>
      <c r="F24" s="19">
        <f>'[12]Pipeline Data'!P21</f>
        <v>4.0499999999999998E-3</v>
      </c>
      <c r="I24" s="21">
        <f>'[12]Pipeline Data'!S21</f>
        <v>4.2133333333333337E-3</v>
      </c>
      <c r="J24" s="9"/>
      <c r="L24" s="21">
        <f>'[12]Pipeline Data'!M21</f>
        <v>1.3333333333333333E-3</v>
      </c>
      <c r="O24" s="19">
        <f>'[12]Pipeline Data'!Y21</f>
        <v>4.4666666666666691E-3</v>
      </c>
      <c r="Q24" s="9"/>
      <c r="R24" s="21">
        <f>'[12]Pipeline Data'!V21</f>
        <v>1.3066666666666667E-3</v>
      </c>
      <c r="U24" s="21">
        <v>2.0400000000000001E-2</v>
      </c>
      <c r="W24" s="19">
        <f>'[12]Pipeline Data'!G21</f>
        <v>1E-4</v>
      </c>
      <c r="X24" s="9"/>
      <c r="Y24" s="19">
        <f>'[12]Pipeline Data'!J21</f>
        <v>5.7299999999999999E-3</v>
      </c>
      <c r="Z24" s="9"/>
    </row>
    <row r="25" spans="1:26" x14ac:dyDescent="0.2">
      <c r="A25" t="s">
        <v>39</v>
      </c>
      <c r="D25" t="s">
        <v>40</v>
      </c>
      <c r="F25" s="19">
        <f>'[12]Pipeline Data'!P22</f>
        <v>8.8666666666666668E-3</v>
      </c>
      <c r="I25" s="21">
        <f>'[12]Pipeline Data'!S22</f>
        <v>8.6666666666666645E-3</v>
      </c>
      <c r="J25" s="9"/>
      <c r="L25" s="21">
        <f>'[12]Pipeline Data'!M22</f>
        <v>0</v>
      </c>
      <c r="O25" s="19">
        <f>'[12]Pipeline Data'!Y22</f>
        <v>0</v>
      </c>
      <c r="Q25" s="9"/>
      <c r="R25" s="21">
        <f>'[12]Pipeline Data'!V22</f>
        <v>1.3333333333333333E-5</v>
      </c>
      <c r="U25" s="21">
        <v>3.0349999999999999E-2</v>
      </c>
      <c r="W25" s="19">
        <f>'[12]Pipeline Data'!G22</f>
        <v>1E-4</v>
      </c>
      <c r="X25" s="9"/>
      <c r="Y25" s="19">
        <f>'[12]Pipeline Data'!J22</f>
        <v>1.3156666666666665E-2</v>
      </c>
      <c r="Z25" s="9"/>
    </row>
    <row r="26" spans="1:26" x14ac:dyDescent="0.2">
      <c r="A26" s="101" t="s">
        <v>41</v>
      </c>
      <c r="B26" s="101"/>
      <c r="C26" s="101"/>
      <c r="D26" t="s">
        <v>42</v>
      </c>
      <c r="F26" s="19">
        <f>'[12]Pipeline Data'!P23</f>
        <v>0</v>
      </c>
      <c r="I26" s="21">
        <f>'[12]Pipeline Data'!S23</f>
        <v>0</v>
      </c>
      <c r="J26" s="9"/>
      <c r="L26" s="21">
        <f>'[12]Pipeline Data'!M23</f>
        <v>0</v>
      </c>
      <c r="O26" s="19">
        <f>'[12]Pipeline Data'!Y23</f>
        <v>0</v>
      </c>
      <c r="Q26" s="9"/>
      <c r="R26" s="21">
        <f>'[12]Pipeline Data'!V23</f>
        <v>0</v>
      </c>
      <c r="U26" s="21">
        <v>0</v>
      </c>
      <c r="W26" s="19">
        <f>'[12]Pipeline Data'!G23</f>
        <v>1.6799999999999999E-2</v>
      </c>
      <c r="X26" s="9"/>
      <c r="Y26" s="19">
        <f>'[12]Pipeline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'[12]Pipeline Data'!P24</f>
        <v>0</v>
      </c>
      <c r="I27" s="21">
        <f>'[12]Pipeline Data'!S24</f>
        <v>0</v>
      </c>
      <c r="J27" s="9"/>
      <c r="L27" s="21">
        <f>'[12]Pipeline Data'!M24</f>
        <v>0</v>
      </c>
      <c r="O27" s="19">
        <f>'[12]Pipeline Data'!Y24</f>
        <v>0</v>
      </c>
      <c r="Q27" s="9"/>
      <c r="R27" s="21">
        <f>'[12]Pipeline Data'!V24</f>
        <v>0</v>
      </c>
      <c r="U27" s="21">
        <v>0</v>
      </c>
      <c r="W27" s="19">
        <f>'[12]Pipeline Data'!G24</f>
        <v>0</v>
      </c>
      <c r="X27" s="9"/>
      <c r="Y27" s="19">
        <f>'[12]Pipeline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'[12]Pipeline Data'!P25</f>
        <v>0</v>
      </c>
      <c r="I28" s="21">
        <f>'[12]Pipeline Data'!S25</f>
        <v>0</v>
      </c>
      <c r="J28" s="9"/>
      <c r="L28" s="21">
        <f>'[12]Pipeline Data'!M25</f>
        <v>0</v>
      </c>
      <c r="O28" s="19">
        <f>'[12]Pipeline Data'!Y25</f>
        <v>0</v>
      </c>
      <c r="Q28" s="9"/>
      <c r="R28" s="21">
        <f>'[12]Pipeline Data'!V25</f>
        <v>0</v>
      </c>
      <c r="U28" s="21">
        <v>0</v>
      </c>
      <c r="W28" s="19">
        <f>'[12]Pipeline Data'!G25</f>
        <v>0</v>
      </c>
      <c r="X28" s="9"/>
      <c r="Y28" s="19">
        <f>'[12]Pipeline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'[12]Pipeline Data'!P26</f>
        <v>0</v>
      </c>
      <c r="I29" s="24">
        <f>'[12]Pipeline Data'!S26</f>
        <v>0</v>
      </c>
      <c r="J29" s="9"/>
      <c r="L29" s="24">
        <f>'[12]Pipeline Data'!M26</f>
        <v>0</v>
      </c>
      <c r="O29" s="23">
        <f>'[12]Pipeline Data'!Y26</f>
        <v>0</v>
      </c>
      <c r="Q29" s="9"/>
      <c r="R29" s="24">
        <f>'[12]Pipeline Data'!V26</f>
        <v>0</v>
      </c>
      <c r="U29" s="24">
        <v>0</v>
      </c>
      <c r="W29" s="23">
        <f>'[12]Pipeline Data'!G26</f>
        <v>0</v>
      </c>
      <c r="X29" s="9"/>
      <c r="Y29" s="23">
        <f>'[12]Pipeline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99.999986666666643</v>
      </c>
      <c r="G31" s="26" t="s">
        <v>24</v>
      </c>
      <c r="H31" s="26"/>
      <c r="I31" s="27">
        <f>SUM(I16:I29)</f>
        <v>99.999996666666689</v>
      </c>
      <c r="J31" s="28" t="s">
        <v>24</v>
      </c>
      <c r="K31" s="26"/>
      <c r="L31" s="27">
        <f>SUM(L16:L29)</f>
        <v>99.999333333333325</v>
      </c>
      <c r="M31" s="26" t="s">
        <v>24</v>
      </c>
      <c r="N31" s="26"/>
      <c r="O31" s="25">
        <f>SUM(O16:O29)</f>
        <v>100.00411</v>
      </c>
      <c r="P31" s="26" t="s">
        <v>24</v>
      </c>
      <c r="Q31" s="28"/>
      <c r="R31" s="27">
        <f>SUM(R16:R29)</f>
        <v>99.99627333333332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99.999899999999997</v>
      </c>
      <c r="X31" s="28" t="s">
        <v>24</v>
      </c>
      <c r="Y31" s="25">
        <f>SUM(Y16:Y29)</f>
        <v>100.00008333333332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'[12]Pipeline Data'!P9</f>
        <v>1043.9695333333334</v>
      </c>
      <c r="G39" s="4"/>
      <c r="H39" s="4"/>
      <c r="I39" s="32">
        <f>'[12]Pipeline Data'!S9</f>
        <v>1030.4202999999995</v>
      </c>
      <c r="J39" s="6"/>
      <c r="K39" s="4"/>
      <c r="L39" s="32">
        <f>'[12]Pipeline Data'!M9</f>
        <v>1059.2796666666668</v>
      </c>
      <c r="M39" s="4"/>
      <c r="N39" s="4"/>
      <c r="O39" s="31">
        <f>'[12]Pipeline Data'!Y9</f>
        <v>1075.2928999999997</v>
      </c>
      <c r="P39" s="4"/>
      <c r="Q39" s="6"/>
      <c r="R39" s="32">
        <f>'[12]Pipeline Data'!V9</f>
        <v>1087.4766666666667</v>
      </c>
      <c r="S39" s="4"/>
      <c r="T39" s="4"/>
      <c r="U39" s="32">
        <v>1027.43</v>
      </c>
      <c r="V39" s="4"/>
      <c r="W39" s="31">
        <f>'[12]Pipeline Data'!G9</f>
        <v>1043.508</v>
      </c>
      <c r="X39" s="6"/>
      <c r="Y39" s="32">
        <f>'[12]Pipeline Data'!J9</f>
        <v>1048.9133333333332</v>
      </c>
      <c r="Z39" s="6"/>
    </row>
    <row r="40" spans="1:26" x14ac:dyDescent="0.2">
      <c r="C40" t="s">
        <v>54</v>
      </c>
      <c r="F40" s="33">
        <f>[12]HeatingValue!N26</f>
        <v>1041.5899999999999</v>
      </c>
      <c r="I40" s="34">
        <f>[12]HeatingValue!Q26</f>
        <v>1028.23</v>
      </c>
      <c r="J40" s="9"/>
      <c r="L40" s="34">
        <f>[12]HeatingValue!T26</f>
        <v>1056.33</v>
      </c>
      <c r="O40" s="33">
        <f>[12]HeatingValue!Z26</f>
        <v>1072.53</v>
      </c>
      <c r="Q40" s="9"/>
      <c r="R40" s="33">
        <f>[12]HeatingValue!W26</f>
        <v>1085.8399999999999</v>
      </c>
      <c r="U40" s="35">
        <v>1024.7</v>
      </c>
      <c r="W40" s="33">
        <f>[12]HeatingValue!K26</f>
        <v>1040.75</v>
      </c>
      <c r="X40" s="9"/>
      <c r="Y40" s="33">
        <f>[12]HeatingValue!E26</f>
        <v>1046.57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'[12]Pipeline Data'!P11</f>
        <v>0.59626333333333326</v>
      </c>
      <c r="G44" s="37"/>
      <c r="H44" s="37"/>
      <c r="I44" s="37">
        <f>'[12]Pipeline Data'!S11</f>
        <v>0.58972999999999998</v>
      </c>
      <c r="J44" s="38"/>
      <c r="K44" s="37"/>
      <c r="L44" s="37">
        <f>'[12]Pipeline Data'!M11</f>
        <v>0.59</v>
      </c>
      <c r="M44" s="37"/>
      <c r="N44" s="37"/>
      <c r="O44" s="36">
        <f>'[12]Pipeline Data'!Y11</f>
        <v>0.63249999999999995</v>
      </c>
      <c r="P44" s="37"/>
      <c r="Q44" s="38"/>
      <c r="R44" s="37">
        <f>'[12]Pipeline Data'!V11</f>
        <v>0.64190666666666674</v>
      </c>
      <c r="S44" s="37"/>
      <c r="T44" s="37"/>
      <c r="U44" s="37">
        <v>0.95437700000000003</v>
      </c>
      <c r="V44" s="37"/>
      <c r="W44" s="36">
        <f>'[12]Pipeline Data'!G11</f>
        <v>0.59009999999999996</v>
      </c>
      <c r="X44" s="9"/>
      <c r="Y44" s="37">
        <f>'[12]Pipeline Data'!J11</f>
        <v>0.59582999999999986</v>
      </c>
      <c r="Z44" s="9"/>
    </row>
    <row r="45" spans="1:26" ht="13.5" thickBot="1" x14ac:dyDescent="0.25">
      <c r="C45" t="s">
        <v>57</v>
      </c>
      <c r="F45" s="39">
        <f>[12]SpecGravity!I25</f>
        <v>0.59485999999999994</v>
      </c>
      <c r="G45" s="26"/>
      <c r="H45" s="26"/>
      <c r="I45" s="40">
        <f>[12]SpecGravity!L25</f>
        <v>0.58838899999999994</v>
      </c>
      <c r="J45" s="28"/>
      <c r="K45" s="26"/>
      <c r="L45" s="40">
        <f>[12]SpecGravity!O25</f>
        <v>0.58817999999999993</v>
      </c>
      <c r="M45" s="26"/>
      <c r="N45" s="26"/>
      <c r="O45" s="39">
        <f>[12]SpecGravity!U25</f>
        <v>0.63087599999999999</v>
      </c>
      <c r="P45" s="26"/>
      <c r="Q45" s="28"/>
      <c r="R45" s="40">
        <f>[12]SpecGravity!R25</f>
        <v>0.64089499999999999</v>
      </c>
      <c r="S45" s="26"/>
      <c r="T45" s="26"/>
      <c r="U45" s="40">
        <v>0.591866</v>
      </c>
      <c r="V45" s="26"/>
      <c r="W45" s="39">
        <f>[12]SpecGravity!G25</f>
        <v>0.588592</v>
      </c>
      <c r="X45" s="28"/>
      <c r="Y45" s="40">
        <f>[12]SpecGravity!E25</f>
        <v>0.59441700000000008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44228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3.5" thickBot="1" x14ac:dyDescent="0.25"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13"/>
    </row>
    <row r="12" spans="1:27" x14ac:dyDescent="0.2">
      <c r="A12" s="18" t="s">
        <v>17</v>
      </c>
      <c r="B12" s="18"/>
      <c r="C12" s="18"/>
      <c r="D12" s="18"/>
      <c r="E12" s="15"/>
      <c r="F12" s="111">
        <f>('[2]Pipeline Data'!F7)-1</f>
        <v>44227</v>
      </c>
      <c r="G12" s="112"/>
      <c r="I12" s="112">
        <f>('[2]Pipeline Data'!F7)-1</f>
        <v>44227</v>
      </c>
      <c r="J12" s="113"/>
      <c r="K12" s="114">
        <f>('[2]Pipeline Data'!F7)-1</f>
        <v>44227</v>
      </c>
      <c r="L12" s="115"/>
      <c r="M12" s="115"/>
      <c r="N12" s="116"/>
      <c r="O12" s="114">
        <f>('[2]Pipeline Data'!F7)-1</f>
        <v>44227</v>
      </c>
      <c r="P12" s="115"/>
      <c r="Q12" s="116"/>
      <c r="R12" s="114">
        <f>('[2]Pipeline Data'!F7)-1</f>
        <v>44227</v>
      </c>
      <c r="S12" s="115"/>
      <c r="T12" s="116"/>
      <c r="U12" s="16" t="s">
        <v>14</v>
      </c>
      <c r="V12" s="16" t="s">
        <v>14</v>
      </c>
      <c r="W12" s="115">
        <f>K12</f>
        <v>44227</v>
      </c>
      <c r="X12" s="116"/>
      <c r="Y12" s="114">
        <f>('[2]Pipeline Data'!F7)-1</f>
        <v>44227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'[2]Pipeline Data'!P13</f>
        <v>1.0660935483870968</v>
      </c>
      <c r="G16" s="20" t="s">
        <v>24</v>
      </c>
      <c r="I16" s="21">
        <f>'[2]Pipeline Data'!S13</f>
        <v>0.75875161290322579</v>
      </c>
      <c r="J16" s="22" t="s">
        <v>24</v>
      </c>
      <c r="L16" s="21">
        <f>'[2]Pipeline Data'!M13</f>
        <v>0.37548387096774194</v>
      </c>
      <c r="M16" s="20" t="s">
        <v>24</v>
      </c>
      <c r="O16" s="19">
        <f>'[2]Pipeline Data'!Y13</f>
        <v>2.2160967741935482</v>
      </c>
      <c r="P16" s="20" t="s">
        <v>24</v>
      </c>
      <c r="Q16" s="9"/>
      <c r="R16" s="21">
        <f>'[2]Pipeline Data'!V13</f>
        <v>2.1245666666666665</v>
      </c>
      <c r="S16" s="20" t="s">
        <v>24</v>
      </c>
      <c r="U16" s="21">
        <v>1.4158599999999999</v>
      </c>
      <c r="V16" s="20" t="s">
        <v>24</v>
      </c>
      <c r="W16" s="19">
        <f>'[2]Pipeline Data'!G13</f>
        <v>1.0752999999999999</v>
      </c>
      <c r="X16" s="22" t="s">
        <v>24</v>
      </c>
      <c r="Y16" s="19">
        <f>'[2]Pipeline Data'!J13</f>
        <v>0.98231290322580633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'[2]Pipeline Data'!P14</f>
        <v>0.80061935483870972</v>
      </c>
      <c r="I17" s="21">
        <f>'[2]Pipeline Data'!S14</f>
        <v>0.93048064516129025</v>
      </c>
      <c r="J17" s="9"/>
      <c r="L17" s="21">
        <f>'[2]Pipeline Data'!M14</f>
        <v>0.23935483870967744</v>
      </c>
      <c r="O17" s="19">
        <f>'[2]Pipeline Data'!Y14</f>
        <v>0.76077419354838705</v>
      </c>
      <c r="Q17" s="9"/>
      <c r="R17" s="21">
        <f>'[2]Pipeline Data'!V14</f>
        <v>0.96657666666666675</v>
      </c>
      <c r="U17" s="21">
        <v>0.95437700000000003</v>
      </c>
      <c r="W17" s="19">
        <f>'[2]Pipeline Data'!G14</f>
        <v>0.47949999999999998</v>
      </c>
      <c r="X17" s="9"/>
      <c r="Y17" s="19">
        <f>'[2]Pipeline Data'!J14</f>
        <v>0.58879677419354848</v>
      </c>
      <c r="Z17" s="9"/>
    </row>
    <row r="18" spans="1:26" x14ac:dyDescent="0.2">
      <c r="A18" t="s">
        <v>27</v>
      </c>
      <c r="D18" t="s">
        <v>28</v>
      </c>
      <c r="F18" s="19">
        <f>'[2]Pipeline Data'!P15</f>
        <v>91.101264516129021</v>
      </c>
      <c r="I18" s="21">
        <f>'[2]Pipeline Data'!S15</f>
        <v>94.434012903225806</v>
      </c>
      <c r="J18" s="9"/>
      <c r="L18" s="21">
        <f>'[2]Pipeline Data'!M15</f>
        <v>93.645161290322562</v>
      </c>
      <c r="O18" s="19">
        <f>'[2]Pipeline Data'!Y15</f>
        <v>86.687709677419321</v>
      </c>
      <c r="Q18" s="9"/>
      <c r="R18" s="21">
        <f>'[2]Pipeline Data'!V15</f>
        <v>81.917670000000001</v>
      </c>
      <c r="U18" s="21">
        <v>93.925799999999995</v>
      </c>
      <c r="W18" s="19">
        <f>'[2]Pipeline Data'!G15</f>
        <v>94.203999999999994</v>
      </c>
      <c r="X18" s="9"/>
      <c r="Y18" s="19">
        <f>'[2]Pipeline Data'!J15</f>
        <v>93.339835483870985</v>
      </c>
      <c r="Z18" s="9"/>
    </row>
    <row r="19" spans="1:26" x14ac:dyDescent="0.2">
      <c r="A19" t="s">
        <v>29</v>
      </c>
      <c r="D19" t="s">
        <v>30</v>
      </c>
      <c r="F19" s="19">
        <f>'[2]Pipeline Data'!P16</f>
        <v>6.4920677419354842</v>
      </c>
      <c r="I19" s="21">
        <f>'[2]Pipeline Data'!S16</f>
        <v>3.6195096774193551</v>
      </c>
      <c r="J19" s="9"/>
      <c r="L19" s="21">
        <f>'[2]Pipeline Data'!M16</f>
        <v>5.410000000000001</v>
      </c>
      <c r="O19" s="19">
        <f>'[2]Pipeline Data'!Y16</f>
        <v>9.6108387096774184</v>
      </c>
      <c r="Q19" s="9"/>
      <c r="R19" s="21">
        <f>'[2]Pipeline Data'!V16</f>
        <v>14.201480000000002</v>
      </c>
      <c r="U19" s="21">
        <v>2.9041999999999999</v>
      </c>
      <c r="W19" s="19">
        <f>'[2]Pipeline Data'!G16</f>
        <v>4.1403999999999996</v>
      </c>
      <c r="X19" s="9"/>
      <c r="Y19" s="19">
        <f>'[2]Pipeline Data'!J16</f>
        <v>4.77458064516129</v>
      </c>
      <c r="Z19" s="9"/>
    </row>
    <row r="20" spans="1:26" x14ac:dyDescent="0.2">
      <c r="A20" t="s">
        <v>31</v>
      </c>
      <c r="D20" t="s">
        <v>32</v>
      </c>
      <c r="F20" s="19">
        <f>'[2]Pipeline Data'!P17</f>
        <v>0.44075161290322573</v>
      </c>
      <c r="I20" s="21">
        <f>'[2]Pipeline Data'!S17</f>
        <v>0.19247096774193548</v>
      </c>
      <c r="J20" s="9"/>
      <c r="L20" s="21">
        <f>'[2]Pipeline Data'!M17</f>
        <v>0.25419354838709668</v>
      </c>
      <c r="O20" s="19">
        <f>'[2]Pipeline Data'!Y17</f>
        <v>0.63854838709677419</v>
      </c>
      <c r="Q20" s="9"/>
      <c r="R20" s="21">
        <f>'[2]Pipeline Data'!V17</f>
        <v>0.75012333333333325</v>
      </c>
      <c r="U20" s="21">
        <v>0.56200000000000006</v>
      </c>
      <c r="W20" s="19">
        <f>'[2]Pipeline Data'!G17</f>
        <v>8.2400000000000001E-2</v>
      </c>
      <c r="X20" s="9"/>
      <c r="Y20" s="19">
        <f>'[2]Pipeline Data'!J17</f>
        <v>0.25534193548387091</v>
      </c>
      <c r="Z20" s="9"/>
    </row>
    <row r="21" spans="1:26" x14ac:dyDescent="0.2">
      <c r="A21" t="s">
        <v>33</v>
      </c>
      <c r="D21" t="s">
        <v>34</v>
      </c>
      <c r="F21" s="19">
        <f>'[2]Pipeline Data'!P18</f>
        <v>2.2922580645161294E-2</v>
      </c>
      <c r="I21" s="21">
        <f>'[2]Pipeline Data'!S18</f>
        <v>1.7538709677419356E-2</v>
      </c>
      <c r="J21" s="9"/>
      <c r="L21" s="21">
        <f>'[2]Pipeline Data'!M18</f>
        <v>3.4193548387096789E-2</v>
      </c>
      <c r="O21" s="19">
        <f>'[2]Pipeline Data'!Y18</f>
        <v>2.3000000000000013E-2</v>
      </c>
      <c r="Q21" s="9"/>
      <c r="R21" s="21">
        <f>'[2]Pipeline Data'!V18</f>
        <v>1.4916666666666667E-2</v>
      </c>
      <c r="U21" s="21">
        <v>6.8000000000000005E-2</v>
      </c>
      <c r="W21" s="19">
        <f>'[2]Pipeline Data'!G18</f>
        <v>6.9999999999999999E-4</v>
      </c>
      <c r="X21" s="9"/>
      <c r="Y21" s="19">
        <f>'[2]Pipeline Data'!J18</f>
        <v>1.5112903225806449E-2</v>
      </c>
      <c r="Z21" s="9"/>
    </row>
    <row r="22" spans="1:26" x14ac:dyDescent="0.2">
      <c r="A22" t="s">
        <v>35</v>
      </c>
      <c r="D22" t="s">
        <v>34</v>
      </c>
      <c r="F22" s="19">
        <f>'[2]Pipeline Data'!P19</f>
        <v>4.1135483870967736E-2</v>
      </c>
      <c r="I22" s="21">
        <f>'[2]Pipeline Data'!S19</f>
        <v>2.2116129032258066E-2</v>
      </c>
      <c r="J22" s="9"/>
      <c r="L22" s="21">
        <f>'[2]Pipeline Data'!M19</f>
        <v>2.8709677419354856E-2</v>
      </c>
      <c r="O22" s="19">
        <f>'[2]Pipeline Data'!Y19</f>
        <v>4.4322580645161286E-2</v>
      </c>
      <c r="Q22" s="9"/>
      <c r="R22" s="21">
        <f>'[2]Pipeline Data'!V19</f>
        <v>2.3633333333333326E-2</v>
      </c>
      <c r="U22" s="21">
        <v>9.35E-2</v>
      </c>
      <c r="W22" s="19">
        <f>'[2]Pipeline Data'!G19</f>
        <v>8.0000000000000004E-4</v>
      </c>
      <c r="X22" s="9"/>
      <c r="Y22" s="19">
        <f>'[2]Pipeline Data'!J19</f>
        <v>2.3664516129032261E-2</v>
      </c>
      <c r="Z22" s="9"/>
    </row>
    <row r="23" spans="1:26" x14ac:dyDescent="0.2">
      <c r="A23" t="s">
        <v>36</v>
      </c>
      <c r="D23" t="s">
        <v>37</v>
      </c>
      <c r="F23" s="19">
        <f>'[2]Pipeline Data'!P20</f>
        <v>8.7774193548387103E-3</v>
      </c>
      <c r="I23" s="21">
        <f>'[2]Pipeline Data'!S20</f>
        <v>6.9935483870967752E-3</v>
      </c>
      <c r="J23" s="9"/>
      <c r="L23" s="21">
        <f>'[2]Pipeline Data'!M20</f>
        <v>9.6774193548387136E-3</v>
      </c>
      <c r="O23" s="19">
        <f>'[2]Pipeline Data'!Y20</f>
        <v>6.3225806451612928E-3</v>
      </c>
      <c r="Q23" s="9"/>
      <c r="R23" s="21">
        <f>'[2]Pipeline Data'!V20</f>
        <v>1.42E-3</v>
      </c>
      <c r="U23" s="21">
        <v>2.47E-2</v>
      </c>
      <c r="W23" s="19">
        <f>'[2]Pipeline Data'!G20</f>
        <v>0</v>
      </c>
      <c r="X23" s="9"/>
      <c r="Y23" s="19">
        <f>'[2]Pipeline Data'!J20</f>
        <v>5.5064516129032272E-3</v>
      </c>
      <c r="Z23" s="9"/>
    </row>
    <row r="24" spans="1:26" x14ac:dyDescent="0.2">
      <c r="A24" t="s">
        <v>38</v>
      </c>
      <c r="D24" t="s">
        <v>37</v>
      </c>
      <c r="F24" s="19">
        <f>'[2]Pipeline Data'!P21</f>
        <v>7.9387096774193536E-3</v>
      </c>
      <c r="I24" s="21">
        <f>'[2]Pipeline Data'!S21</f>
        <v>4.8838709677419354E-3</v>
      </c>
      <c r="J24" s="9"/>
      <c r="L24" s="21">
        <f>'[2]Pipeline Data'!M21</f>
        <v>6.4516129032258064E-4</v>
      </c>
      <c r="O24" s="19">
        <f>'[2]Pipeline Data'!Y21</f>
        <v>6.1935483870967766E-3</v>
      </c>
      <c r="Q24" s="9"/>
      <c r="R24" s="21">
        <f>'[2]Pipeline Data'!V21</f>
        <v>1.0500000000000002E-3</v>
      </c>
      <c r="U24" s="21">
        <v>2.0400000000000001E-2</v>
      </c>
      <c r="W24" s="19">
        <f>'[2]Pipeline Data'!G21</f>
        <v>0</v>
      </c>
      <c r="X24" s="9"/>
      <c r="Y24" s="19">
        <f>'[2]Pipeline Data'!J21</f>
        <v>4.5387096774193543E-3</v>
      </c>
      <c r="Z24" s="9"/>
    </row>
    <row r="25" spans="1:26" x14ac:dyDescent="0.2">
      <c r="A25" t="s">
        <v>39</v>
      </c>
      <c r="D25" t="s">
        <v>40</v>
      </c>
      <c r="F25" s="19">
        <f>'[2]Pipeline Data'!P22</f>
        <v>1.842258064516129E-2</v>
      </c>
      <c r="I25" s="21">
        <f>'[2]Pipeline Data'!S22</f>
        <v>1.3232258064516129E-2</v>
      </c>
      <c r="J25" s="9"/>
      <c r="L25" s="21">
        <f>'[2]Pipeline Data'!M22</f>
        <v>0</v>
      </c>
      <c r="O25" s="19">
        <f>'[2]Pipeline Data'!Y22</f>
        <v>6.3225806451612928E-3</v>
      </c>
      <c r="Q25" s="9"/>
      <c r="R25" s="21">
        <f>'[2]Pipeline Data'!V22</f>
        <v>2.5333333333333333E-4</v>
      </c>
      <c r="U25" s="21">
        <v>3.0349999999999999E-2</v>
      </c>
      <c r="W25" s="19">
        <f>'[2]Pipeline Data'!G22</f>
        <v>0</v>
      </c>
      <c r="X25" s="9"/>
      <c r="Y25" s="19">
        <f>'[2]Pipeline Data'!J22</f>
        <v>1.042258064516129E-2</v>
      </c>
      <c r="Z25" s="9"/>
    </row>
    <row r="26" spans="1:26" x14ac:dyDescent="0.2">
      <c r="A26" s="18" t="s">
        <v>41</v>
      </c>
      <c r="B26" s="18"/>
      <c r="C26" s="18"/>
      <c r="D26" t="s">
        <v>42</v>
      </c>
      <c r="F26" s="19">
        <f>'[2]Pipeline Data'!P23</f>
        <v>0</v>
      </c>
      <c r="I26" s="21">
        <f>'[2]Pipeline Data'!S23</f>
        <v>0</v>
      </c>
      <c r="J26" s="9"/>
      <c r="L26" s="21">
        <f>'[2]Pipeline Data'!M23</f>
        <v>0</v>
      </c>
      <c r="O26" s="19">
        <f>'[2]Pipeline Data'!Y23</f>
        <v>0</v>
      </c>
      <c r="Q26" s="9"/>
      <c r="R26" s="21">
        <f>'[2]Pipeline Data'!V23</f>
        <v>0</v>
      </c>
      <c r="U26" s="21">
        <v>0</v>
      </c>
      <c r="W26" s="19">
        <f>'[2]Pipeline Data'!G23</f>
        <v>1.6799999999999999E-2</v>
      </c>
      <c r="X26" s="9"/>
      <c r="Y26" s="19">
        <f>'[2]Pipeline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'[2]Pipeline Data'!P24</f>
        <v>0</v>
      </c>
      <c r="I27" s="21">
        <f>'[2]Pipeline Data'!S24</f>
        <v>0</v>
      </c>
      <c r="J27" s="9"/>
      <c r="L27" s="21">
        <f>'[2]Pipeline Data'!M24</f>
        <v>0</v>
      </c>
      <c r="O27" s="19">
        <f>'[2]Pipeline Data'!Y24</f>
        <v>0</v>
      </c>
      <c r="Q27" s="9"/>
      <c r="R27" s="21">
        <f>'[2]Pipeline Data'!V24</f>
        <v>0</v>
      </c>
      <c r="U27" s="21">
        <v>0</v>
      </c>
      <c r="W27" s="19">
        <f>'[2]Pipeline Data'!G24</f>
        <v>0</v>
      </c>
      <c r="X27" s="9"/>
      <c r="Y27" s="19">
        <f>'[2]Pipeline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'[2]Pipeline Data'!P25</f>
        <v>0</v>
      </c>
      <c r="I28" s="21">
        <f>'[2]Pipeline Data'!S25</f>
        <v>0</v>
      </c>
      <c r="J28" s="9"/>
      <c r="L28" s="21">
        <f>'[2]Pipeline Data'!M25</f>
        <v>0</v>
      </c>
      <c r="O28" s="19">
        <f>'[2]Pipeline Data'!Y25</f>
        <v>0</v>
      </c>
      <c r="Q28" s="9"/>
      <c r="R28" s="21">
        <f>'[2]Pipeline Data'!V25</f>
        <v>0</v>
      </c>
      <c r="U28" s="21">
        <v>0</v>
      </c>
      <c r="W28" s="19">
        <f>'[2]Pipeline Data'!G25</f>
        <v>0</v>
      </c>
      <c r="X28" s="9"/>
      <c r="Y28" s="19">
        <f>'[2]Pipeline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'[2]Pipeline Data'!P26</f>
        <v>0</v>
      </c>
      <c r="I29" s="24">
        <f>'[2]Pipeline Data'!S26</f>
        <v>0</v>
      </c>
      <c r="J29" s="9"/>
      <c r="L29" s="24">
        <f>'[2]Pipeline Data'!M26</f>
        <v>0</v>
      </c>
      <c r="O29" s="23">
        <f>'[2]Pipeline Data'!Y26</f>
        <v>0</v>
      </c>
      <c r="Q29" s="9"/>
      <c r="R29" s="24">
        <f>'[2]Pipeline Data'!V26</f>
        <v>0</v>
      </c>
      <c r="U29" s="24">
        <v>0</v>
      </c>
      <c r="W29" s="23">
        <f>'[2]Pipeline Data'!G26</f>
        <v>0</v>
      </c>
      <c r="X29" s="9"/>
      <c r="Y29" s="23">
        <f>'[2]Pipeline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99.999993548387096</v>
      </c>
      <c r="G31" s="26" t="s">
        <v>24</v>
      </c>
      <c r="H31" s="26"/>
      <c r="I31" s="27">
        <f>SUM(I16:I29)</f>
        <v>99.999990322580672</v>
      </c>
      <c r="J31" s="28" t="s">
        <v>24</v>
      </c>
      <c r="K31" s="26"/>
      <c r="L31" s="27">
        <f>SUM(L16:L29)</f>
        <v>99.997419354838684</v>
      </c>
      <c r="M31" s="26" t="s">
        <v>24</v>
      </c>
      <c r="N31" s="26"/>
      <c r="O31" s="25">
        <f>SUM(O16:O29)</f>
        <v>100.00012903225803</v>
      </c>
      <c r="P31" s="26" t="s">
        <v>24</v>
      </c>
      <c r="Q31" s="28"/>
      <c r="R31" s="27">
        <f>SUM(R16:R29)</f>
        <v>100.00169000000001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99.999899999999997</v>
      </c>
      <c r="X31" s="28" t="s">
        <v>24</v>
      </c>
      <c r="Y31" s="25">
        <f>SUM(Y16:Y29)</f>
        <v>100.00011290322583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'[2]Pipeline Data'!P9</f>
        <v>1054.6539032258063</v>
      </c>
      <c r="G39" s="4"/>
      <c r="H39" s="4"/>
      <c r="I39" s="32">
        <f>'[2]Pipeline Data'!S9</f>
        <v>1029.7066129032257</v>
      </c>
      <c r="J39" s="6"/>
      <c r="K39" s="4"/>
      <c r="L39" s="32">
        <f>'[2]Pipeline Data'!M9</f>
        <v>1055.3222580645163</v>
      </c>
      <c r="M39" s="4"/>
      <c r="N39" s="4"/>
      <c r="O39" s="31">
        <f>'[2]Pipeline Data'!Y9</f>
        <v>1069.7549032258069</v>
      </c>
      <c r="P39" s="4"/>
      <c r="Q39" s="6"/>
      <c r="R39" s="32">
        <f>'[2]Pipeline Data'!V9</f>
        <v>1103.3100000000002</v>
      </c>
      <c r="S39" s="4"/>
      <c r="T39" s="4"/>
      <c r="U39" s="32">
        <v>1027.43</v>
      </c>
      <c r="V39" s="4"/>
      <c r="W39" s="31">
        <f>'[2]Pipeline Data'!G9</f>
        <v>1031.53</v>
      </c>
      <c r="X39" s="6"/>
      <c r="Y39" s="32">
        <f>'[2]Pipeline Data'!J9</f>
        <v>1040.5161290322578</v>
      </c>
      <c r="Z39" s="6"/>
    </row>
    <row r="40" spans="1:26" x14ac:dyDescent="0.2">
      <c r="C40" t="s">
        <v>54</v>
      </c>
      <c r="F40" s="33">
        <f>[2]HeatingValue!N26</f>
        <v>1052.1400000000001</v>
      </c>
      <c r="I40" s="34">
        <f>[2]HeatingValue!Q26</f>
        <v>1027.1099999999999</v>
      </c>
      <c r="J40" s="9"/>
      <c r="L40" s="34">
        <f>[2]HeatingValue!T26</f>
        <v>1052.6500000000001</v>
      </c>
      <c r="O40" s="33">
        <f>[2]HeatingValue!Z26</f>
        <v>1067.4000000000001</v>
      </c>
      <c r="Q40" s="9"/>
      <c r="R40" s="33">
        <f>[2]HeatingValue!W26</f>
        <v>1101.03</v>
      </c>
      <c r="U40" s="35">
        <v>1024.7</v>
      </c>
      <c r="W40" s="33">
        <f>[2]HeatingValue!K26</f>
        <v>1029.04</v>
      </c>
      <c r="X40" s="9"/>
      <c r="Y40" s="33">
        <f>[2]HeatingValue!E26</f>
        <v>1038.24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'[2]Pipeline Data'!P11</f>
        <v>0.60465161290322567</v>
      </c>
      <c r="G44" s="37"/>
      <c r="H44" s="37"/>
      <c r="I44" s="37">
        <f>'[2]Pipeline Data'!S11</f>
        <v>0.58761935483870953</v>
      </c>
      <c r="J44" s="38"/>
      <c r="K44" s="37"/>
      <c r="L44" s="37">
        <f>'[2]Pipeline Data'!M11</f>
        <v>0.58967741935483864</v>
      </c>
      <c r="M44" s="37"/>
      <c r="N44" s="37"/>
      <c r="O44" s="36">
        <f>'[2]Pipeline Data'!Y11</f>
        <v>0.62574193548387091</v>
      </c>
      <c r="P44" s="37"/>
      <c r="Q44" s="38"/>
      <c r="R44" s="37">
        <f>'[2]Pipeline Data'!V11</f>
        <v>0.64944666666666662</v>
      </c>
      <c r="S44" s="37"/>
      <c r="T44" s="37"/>
      <c r="U44" s="37">
        <v>0.95437700000000003</v>
      </c>
      <c r="V44" s="37"/>
      <c r="W44" s="36">
        <f>'[2]Pipeline Data'!G11</f>
        <v>0.58479999999999999</v>
      </c>
      <c r="X44" s="9"/>
      <c r="Y44" s="37">
        <f>'[2]Pipeline Data'!J11</f>
        <v>0.59134838709677429</v>
      </c>
      <c r="Z44" s="9"/>
    </row>
    <row r="45" spans="1:26" ht="13.5" thickBot="1" x14ac:dyDescent="0.25">
      <c r="C45" t="s">
        <v>57</v>
      </c>
      <c r="F45" s="39">
        <f>[2]SpecGravity!I25</f>
        <v>0.603163</v>
      </c>
      <c r="G45" s="26"/>
      <c r="H45" s="26"/>
      <c r="I45" s="40">
        <f>[2]SpecGravity!L25</f>
        <v>0.58604100000000003</v>
      </c>
      <c r="J45" s="28"/>
      <c r="K45" s="26"/>
      <c r="L45" s="40">
        <f>[2]SpecGravity!O25</f>
        <v>0.58716200000000007</v>
      </c>
      <c r="M45" s="26"/>
      <c r="N45" s="26"/>
      <c r="O45" s="39">
        <f>[2]SpecGravity!U25</f>
        <v>0.62438199999999999</v>
      </c>
      <c r="P45" s="26"/>
      <c r="Q45" s="28"/>
      <c r="R45" s="40">
        <f>[2]SpecGravity!R25</f>
        <v>0.64810500000000004</v>
      </c>
      <c r="S45" s="26"/>
      <c r="T45" s="26"/>
      <c r="U45" s="40">
        <v>0.591866</v>
      </c>
      <c r="V45" s="26"/>
      <c r="W45" s="39">
        <f>[2]SpecGravity!G25</f>
        <v>0.58342799999999995</v>
      </c>
      <c r="X45" s="28"/>
      <c r="Y45" s="40">
        <f>[2]SpecGravity!E25</f>
        <v>0.58996800000000005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44256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50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5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13.5" thickBot="1" x14ac:dyDescent="0.25">
      <c r="F6" s="5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48"/>
    </row>
    <row r="12" spans="1:27" x14ac:dyDescent="0.2">
      <c r="A12" s="46" t="s">
        <v>17</v>
      </c>
      <c r="B12" s="46"/>
      <c r="C12" s="46"/>
      <c r="D12" s="46"/>
      <c r="E12" s="15"/>
      <c r="F12" s="111">
        <f>('[3]Pipeline Data'!F7)-1</f>
        <v>44255</v>
      </c>
      <c r="G12" s="112"/>
      <c r="I12" s="112">
        <f>('[3]Pipeline Data'!F7)-1</f>
        <v>44255</v>
      </c>
      <c r="J12" s="113"/>
      <c r="K12" s="114">
        <f>('[3]Pipeline Data'!F7)-1</f>
        <v>44255</v>
      </c>
      <c r="L12" s="115"/>
      <c r="M12" s="115"/>
      <c r="N12" s="116"/>
      <c r="O12" s="114">
        <f>('[3]Pipeline Data'!F7)-1</f>
        <v>44255</v>
      </c>
      <c r="P12" s="115"/>
      <c r="Q12" s="116"/>
      <c r="R12" s="114">
        <f>('[3]Pipeline Data'!F7)-1</f>
        <v>44255</v>
      </c>
      <c r="S12" s="115"/>
      <c r="T12" s="116"/>
      <c r="U12" s="49" t="s">
        <v>14</v>
      </c>
      <c r="V12" s="49" t="s">
        <v>14</v>
      </c>
      <c r="W12" s="115">
        <f>K12</f>
        <v>44255</v>
      </c>
      <c r="X12" s="116"/>
      <c r="Y12" s="114">
        <f>('[3]Pipeline Data'!F7)-1</f>
        <v>44255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'[3]Pipeline Data'!P13</f>
        <v>0.93013214285714307</v>
      </c>
      <c r="G16" s="20" t="s">
        <v>24</v>
      </c>
      <c r="I16" s="21">
        <f>'[3]Pipeline Data'!S13</f>
        <v>0.76947142857142858</v>
      </c>
      <c r="J16" s="22" t="s">
        <v>24</v>
      </c>
      <c r="L16" s="21">
        <f>'[3]Pipeline Data'!M13</f>
        <v>0.17428571428571418</v>
      </c>
      <c r="M16" s="20" t="s">
        <v>24</v>
      </c>
      <c r="O16" s="19">
        <f>'[3]Pipeline Data'!Y13</f>
        <v>2.0987857142857145</v>
      </c>
      <c r="P16" s="20" t="s">
        <v>24</v>
      </c>
      <c r="Q16" s="9"/>
      <c r="R16" s="21">
        <f>'[3]Pipeline Data'!V13</f>
        <v>1.9793642857142857</v>
      </c>
      <c r="S16" s="20" t="s">
        <v>24</v>
      </c>
      <c r="U16" s="21">
        <v>1.4158599999999999</v>
      </c>
      <c r="V16" s="20" t="s">
        <v>24</v>
      </c>
      <c r="W16" s="19">
        <f>'[3]Pipeline Data'!G13</f>
        <v>1.0301</v>
      </c>
      <c r="X16" s="22" t="s">
        <v>24</v>
      </c>
      <c r="Y16" s="19">
        <f>'[3]Pipeline Data'!J13</f>
        <v>0.87921785714285738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'[3]Pipeline Data'!P14</f>
        <v>0.85613571428571411</v>
      </c>
      <c r="I17" s="21">
        <f>'[3]Pipeline Data'!S14</f>
        <v>0.96051428571428576</v>
      </c>
      <c r="J17" s="9"/>
      <c r="L17" s="21">
        <f>'[3]Pipeline Data'!M14</f>
        <v>0.24178571428571433</v>
      </c>
      <c r="O17" s="19">
        <f>'[3]Pipeline Data'!Y14</f>
        <v>0.74099999999999988</v>
      </c>
      <c r="Q17" s="9"/>
      <c r="R17" s="21">
        <f>'[3]Pipeline Data'!V14</f>
        <v>0.90723928571428569</v>
      </c>
      <c r="U17" s="21">
        <v>0.95437700000000003</v>
      </c>
      <c r="W17" s="19">
        <f>'[3]Pipeline Data'!G14</f>
        <v>0.47399999999999998</v>
      </c>
      <c r="X17" s="9"/>
      <c r="Y17" s="19">
        <f>'[3]Pipeline Data'!J14</f>
        <v>0.59193928571428578</v>
      </c>
      <c r="Z17" s="9"/>
    </row>
    <row r="18" spans="1:26" x14ac:dyDescent="0.2">
      <c r="A18" t="s">
        <v>27</v>
      </c>
      <c r="D18" t="s">
        <v>28</v>
      </c>
      <c r="F18" s="19">
        <f>'[3]Pipeline Data'!P15</f>
        <v>91.7641142857143</v>
      </c>
      <c r="I18" s="21">
        <f>'[3]Pipeline Data'!S15</f>
        <v>94.317192857142828</v>
      </c>
      <c r="J18" s="9"/>
      <c r="L18" s="21">
        <f>'[3]Pipeline Data'!M15</f>
        <v>93.361428571428561</v>
      </c>
      <c r="O18" s="19">
        <f>'[3]Pipeline Data'!Y15</f>
        <v>87.423142857142878</v>
      </c>
      <c r="Q18" s="9"/>
      <c r="R18" s="21">
        <f>'[3]Pipeline Data'!V15</f>
        <v>83.181129999999996</v>
      </c>
      <c r="U18" s="21">
        <v>93.925799999999995</v>
      </c>
      <c r="W18" s="19">
        <f>'[3]Pipeline Data'!G15</f>
        <v>93.068299999999994</v>
      </c>
      <c r="X18" s="9"/>
      <c r="Y18" s="19">
        <f>'[3]Pipeline Data'!J15</f>
        <v>91.336485714285729</v>
      </c>
      <c r="Z18" s="9"/>
    </row>
    <row r="19" spans="1:26" x14ac:dyDescent="0.2">
      <c r="A19" t="s">
        <v>29</v>
      </c>
      <c r="D19" t="s">
        <v>30</v>
      </c>
      <c r="F19" s="19">
        <f>'[3]Pipeline Data'!P16</f>
        <v>5.8956428571428585</v>
      </c>
      <c r="I19" s="21">
        <f>'[3]Pipeline Data'!S16</f>
        <v>3.6762821428571431</v>
      </c>
      <c r="J19" s="9"/>
      <c r="L19" s="21">
        <f>'[3]Pipeline Data'!M16</f>
        <v>5.8160714285714308</v>
      </c>
      <c r="O19" s="19">
        <f>'[3]Pipeline Data'!Y16</f>
        <v>9.0348214285714281</v>
      </c>
      <c r="Q19" s="9"/>
      <c r="R19" s="21">
        <f>'[3]Pipeline Data'!V16</f>
        <v>13.172267857142858</v>
      </c>
      <c r="U19" s="21">
        <v>2.9041999999999999</v>
      </c>
      <c r="W19" s="19">
        <f>'[3]Pipeline Data'!G16</f>
        <v>5.2119</v>
      </c>
      <c r="X19" s="9"/>
      <c r="Y19" s="19">
        <f>'[3]Pipeline Data'!J16</f>
        <v>6.6390571428571414</v>
      </c>
      <c r="Z19" s="9"/>
    </row>
    <row r="20" spans="1:26" x14ac:dyDescent="0.2">
      <c r="A20" t="s">
        <v>31</v>
      </c>
      <c r="D20" t="s">
        <v>32</v>
      </c>
      <c r="F20" s="19">
        <f>'[3]Pipeline Data'!P17</f>
        <v>0.43895714285714282</v>
      </c>
      <c r="I20" s="21">
        <f>'[3]Pipeline Data'!S17</f>
        <v>0.20335714285714282</v>
      </c>
      <c r="J20" s="9"/>
      <c r="L20" s="21">
        <f>'[3]Pipeline Data'!M17</f>
        <v>0.31571428571428573</v>
      </c>
      <c r="O20" s="19">
        <f>'[3]Pipeline Data'!Y17</f>
        <v>0.6185357142857143</v>
      </c>
      <c r="Q20" s="9"/>
      <c r="R20" s="21">
        <f>'[3]Pipeline Data'!V17</f>
        <v>0.71213928571428575</v>
      </c>
      <c r="U20" s="21">
        <v>0.56200000000000006</v>
      </c>
      <c r="W20" s="19">
        <f>'[3]Pipeline Data'!G17</f>
        <v>0.1787</v>
      </c>
      <c r="X20" s="9"/>
      <c r="Y20" s="19">
        <f>'[3]Pipeline Data'!J17</f>
        <v>0.44118571428571424</v>
      </c>
      <c r="Z20" s="9"/>
    </row>
    <row r="21" spans="1:26" x14ac:dyDescent="0.2">
      <c r="A21" t="s">
        <v>33</v>
      </c>
      <c r="D21" t="s">
        <v>34</v>
      </c>
      <c r="F21" s="19">
        <f>'[3]Pipeline Data'!P18</f>
        <v>2.9671428571428574E-2</v>
      </c>
      <c r="I21" s="21">
        <f>'[3]Pipeline Data'!S18</f>
        <v>2.0657142857142857E-2</v>
      </c>
      <c r="J21" s="9"/>
      <c r="L21" s="21">
        <f>'[3]Pipeline Data'!M18</f>
        <v>3.6428571428571442E-2</v>
      </c>
      <c r="O21" s="19">
        <f>'[3]Pipeline Data'!Y18</f>
        <v>2.3178571428571437E-2</v>
      </c>
      <c r="Q21" s="9"/>
      <c r="R21" s="21">
        <f>'[3]Pipeline Data'!V18</f>
        <v>1.5939285714285715E-2</v>
      </c>
      <c r="U21" s="21">
        <v>6.8000000000000005E-2</v>
      </c>
      <c r="W21" s="19">
        <f>'[3]Pipeline Data'!G18</f>
        <v>6.4000000000000003E-3</v>
      </c>
      <c r="X21" s="9"/>
      <c r="Y21" s="19">
        <f>'[3]Pipeline Data'!J18</f>
        <v>2.8232142857142855E-2</v>
      </c>
      <c r="Z21" s="9"/>
    </row>
    <row r="22" spans="1:26" x14ac:dyDescent="0.2">
      <c r="A22" t="s">
        <v>35</v>
      </c>
      <c r="D22" t="s">
        <v>34</v>
      </c>
      <c r="F22" s="19">
        <f>'[3]Pipeline Data'!P19</f>
        <v>4.5532142857142861E-2</v>
      </c>
      <c r="I22" s="21">
        <f>'[3]Pipeline Data'!S19</f>
        <v>2.345714285714286E-2</v>
      </c>
      <c r="J22" s="9"/>
      <c r="L22" s="21">
        <f>'[3]Pipeline Data'!M19</f>
        <v>3.8214285714285735E-2</v>
      </c>
      <c r="O22" s="19">
        <f>'[3]Pipeline Data'!Y19</f>
        <v>4.0857142857142863E-2</v>
      </c>
      <c r="Q22" s="9"/>
      <c r="R22" s="21">
        <f>'[3]Pipeline Data'!V19</f>
        <v>2.4278571428571424E-2</v>
      </c>
      <c r="U22" s="21">
        <v>9.35E-2</v>
      </c>
      <c r="W22" s="19">
        <f>'[3]Pipeline Data'!G19</f>
        <v>1.15E-2</v>
      </c>
      <c r="X22" s="9"/>
      <c r="Y22" s="19">
        <f>'[3]Pipeline Data'!J19</f>
        <v>5.8664285714285724E-2</v>
      </c>
      <c r="Z22" s="9"/>
    </row>
    <row r="23" spans="1:26" x14ac:dyDescent="0.2">
      <c r="A23" t="s">
        <v>36</v>
      </c>
      <c r="D23" t="s">
        <v>37</v>
      </c>
      <c r="F23" s="19">
        <f>'[3]Pipeline Data'!P20</f>
        <v>1.0632142857142857E-2</v>
      </c>
      <c r="I23" s="21">
        <f>'[3]Pipeline Data'!S20</f>
        <v>7.6928571428571445E-3</v>
      </c>
      <c r="J23" s="9"/>
      <c r="L23" s="21">
        <f>'[3]Pipeline Data'!M20</f>
        <v>1.0000000000000004E-2</v>
      </c>
      <c r="O23" s="19">
        <f>'[3]Pipeline Data'!Y20</f>
        <v>5.9285714285714315E-3</v>
      </c>
      <c r="Q23" s="9"/>
      <c r="R23" s="21">
        <f>'[3]Pipeline Data'!V20</f>
        <v>1.8392857142857145E-3</v>
      </c>
      <c r="U23" s="21">
        <v>2.47E-2</v>
      </c>
      <c r="W23" s="19">
        <f>'[3]Pipeline Data'!G20</f>
        <v>1.2999999999999999E-3</v>
      </c>
      <c r="X23" s="9"/>
      <c r="Y23" s="19">
        <f>'[3]Pipeline Data'!J20</f>
        <v>8.3499999999999998E-3</v>
      </c>
      <c r="Z23" s="9"/>
    </row>
    <row r="24" spans="1:26" x14ac:dyDescent="0.2">
      <c r="A24" t="s">
        <v>38</v>
      </c>
      <c r="D24" t="s">
        <v>37</v>
      </c>
      <c r="F24" s="19">
        <f>'[3]Pipeline Data'!P21</f>
        <v>8.9892857142857153E-3</v>
      </c>
      <c r="I24" s="21">
        <f>'[3]Pipeline Data'!S21</f>
        <v>4.8642857142857151E-3</v>
      </c>
      <c r="J24" s="9"/>
      <c r="L24" s="21">
        <f>'[3]Pipeline Data'!M21</f>
        <v>2.142857142857143E-3</v>
      </c>
      <c r="O24" s="19">
        <f>'[3]Pipeline Data'!Y21</f>
        <v>5.6428571428571456E-3</v>
      </c>
      <c r="Q24" s="9"/>
      <c r="R24" s="21">
        <f>'[3]Pipeline Data'!V21</f>
        <v>1.3857142857142857E-3</v>
      </c>
      <c r="U24" s="21">
        <v>2.0400000000000001E-2</v>
      </c>
      <c r="W24" s="19">
        <f>'[3]Pipeline Data'!G21</f>
        <v>5.0000000000000001E-4</v>
      </c>
      <c r="X24" s="9"/>
      <c r="Y24" s="19">
        <f>'[3]Pipeline Data'!J21</f>
        <v>6.0571428571428582E-3</v>
      </c>
      <c r="Z24" s="9"/>
    </row>
    <row r="25" spans="1:26" x14ac:dyDescent="0.2">
      <c r="A25" t="s">
        <v>39</v>
      </c>
      <c r="D25" t="s">
        <v>40</v>
      </c>
      <c r="F25" s="19">
        <f>'[3]Pipeline Data'!P22</f>
        <v>2.0199999999999996E-2</v>
      </c>
      <c r="I25" s="21">
        <f>'[3]Pipeline Data'!S22</f>
        <v>1.650357142857143E-2</v>
      </c>
      <c r="J25" s="9"/>
      <c r="L25" s="21">
        <f>'[3]Pipeline Data'!M22</f>
        <v>0</v>
      </c>
      <c r="O25" s="19">
        <f>'[3]Pipeline Data'!Y22</f>
        <v>8.0357142857142884E-3</v>
      </c>
      <c r="Q25" s="9"/>
      <c r="R25" s="21">
        <f>'[3]Pipeline Data'!V22</f>
        <v>5.5714285714285707E-4</v>
      </c>
      <c r="U25" s="21">
        <v>3.0349999999999999E-2</v>
      </c>
      <c r="W25" s="19">
        <f>'[3]Pipeline Data'!G22</f>
        <v>5.9999999999999995E-4</v>
      </c>
      <c r="X25" s="9"/>
      <c r="Y25" s="19">
        <f>'[3]Pipeline Data'!J22</f>
        <v>1.0917857142857148E-2</v>
      </c>
      <c r="Z25" s="9"/>
    </row>
    <row r="26" spans="1:26" x14ac:dyDescent="0.2">
      <c r="A26" s="46" t="s">
        <v>41</v>
      </c>
      <c r="B26" s="46"/>
      <c r="C26" s="46"/>
      <c r="D26" t="s">
        <v>42</v>
      </c>
      <c r="F26" s="19">
        <f>'[3]Pipeline Data'!P23</f>
        <v>0</v>
      </c>
      <c r="I26" s="21">
        <f>'[3]Pipeline Data'!S23</f>
        <v>0</v>
      </c>
      <c r="J26" s="9"/>
      <c r="L26" s="21">
        <f>'[3]Pipeline Data'!M23</f>
        <v>0</v>
      </c>
      <c r="O26" s="19">
        <f>'[3]Pipeline Data'!Y23</f>
        <v>0</v>
      </c>
      <c r="Q26" s="9"/>
      <c r="R26" s="21">
        <f>'[3]Pipeline Data'!V23</f>
        <v>0</v>
      </c>
      <c r="U26" s="21">
        <v>0</v>
      </c>
      <c r="W26" s="19">
        <f>'[3]Pipeline Data'!G23</f>
        <v>1.6799999999999999E-2</v>
      </c>
      <c r="X26" s="9"/>
      <c r="Y26" s="19">
        <f>'[3]Pipeline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'[3]Pipeline Data'!P24</f>
        <v>0</v>
      </c>
      <c r="I27" s="21">
        <f>'[3]Pipeline Data'!S24</f>
        <v>0</v>
      </c>
      <c r="J27" s="9"/>
      <c r="L27" s="21">
        <f>'[3]Pipeline Data'!M24</f>
        <v>0</v>
      </c>
      <c r="O27" s="19">
        <f>'[3]Pipeline Data'!Y24</f>
        <v>0</v>
      </c>
      <c r="Q27" s="9"/>
      <c r="R27" s="21">
        <f>'[3]Pipeline Data'!V24</f>
        <v>0</v>
      </c>
      <c r="U27" s="21">
        <v>0</v>
      </c>
      <c r="W27" s="19">
        <f>'[3]Pipeline Data'!G24</f>
        <v>0</v>
      </c>
      <c r="X27" s="9"/>
      <c r="Y27" s="19">
        <f>'[3]Pipeline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'[3]Pipeline Data'!P25</f>
        <v>0</v>
      </c>
      <c r="I28" s="21">
        <f>'[3]Pipeline Data'!S25</f>
        <v>0</v>
      </c>
      <c r="J28" s="9"/>
      <c r="L28" s="21">
        <f>'[3]Pipeline Data'!M25</f>
        <v>0</v>
      </c>
      <c r="O28" s="19">
        <f>'[3]Pipeline Data'!Y25</f>
        <v>0</v>
      </c>
      <c r="Q28" s="9"/>
      <c r="R28" s="21">
        <f>'[3]Pipeline Data'!V25</f>
        <v>0</v>
      </c>
      <c r="U28" s="21">
        <v>0</v>
      </c>
      <c r="W28" s="19">
        <f>'[3]Pipeline Data'!G25</f>
        <v>0</v>
      </c>
      <c r="X28" s="9"/>
      <c r="Y28" s="19">
        <f>'[3]Pipeline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'[3]Pipeline Data'!P26</f>
        <v>0</v>
      </c>
      <c r="I29" s="24">
        <f>'[3]Pipeline Data'!S26</f>
        <v>0</v>
      </c>
      <c r="J29" s="9"/>
      <c r="L29" s="24">
        <f>'[3]Pipeline Data'!M26</f>
        <v>0</v>
      </c>
      <c r="O29" s="23">
        <f>'[3]Pipeline Data'!Y26</f>
        <v>0</v>
      </c>
      <c r="Q29" s="9"/>
      <c r="R29" s="24">
        <f>'[3]Pipeline Data'!V26</f>
        <v>0</v>
      </c>
      <c r="U29" s="24">
        <v>0</v>
      </c>
      <c r="W29" s="23">
        <f>'[3]Pipeline Data'!G26</f>
        <v>0</v>
      </c>
      <c r="X29" s="9"/>
      <c r="Y29" s="23">
        <f>'[3]Pipeline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100.00000714285719</v>
      </c>
      <c r="G31" s="26" t="s">
        <v>24</v>
      </c>
      <c r="H31" s="26"/>
      <c r="I31" s="27">
        <f>SUM(I16:I29)</f>
        <v>99.999992857142843</v>
      </c>
      <c r="J31" s="28" t="s">
        <v>24</v>
      </c>
      <c r="K31" s="26"/>
      <c r="L31" s="27">
        <f>SUM(L16:L29)</f>
        <v>99.996071428571426</v>
      </c>
      <c r="M31" s="26" t="s">
        <v>24</v>
      </c>
      <c r="N31" s="26"/>
      <c r="O31" s="25">
        <f>SUM(O16:O29)</f>
        <v>99.999928571428597</v>
      </c>
      <c r="P31" s="26" t="s">
        <v>24</v>
      </c>
      <c r="Q31" s="28"/>
      <c r="R31" s="27">
        <f>SUM(R16:R29)</f>
        <v>99.996140714285701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100.0001</v>
      </c>
      <c r="X31" s="28" t="s">
        <v>24</v>
      </c>
      <c r="Y31" s="25">
        <f>SUM(Y16:Y29)</f>
        <v>100.00010714285715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'[3]Pipeline Data'!P9</f>
        <v>1051.2846785714285</v>
      </c>
      <c r="G39" s="4"/>
      <c r="H39" s="4"/>
      <c r="I39" s="32">
        <f>'[3]Pipeline Data'!S9</f>
        <v>1030.1582857142855</v>
      </c>
      <c r="J39" s="6"/>
      <c r="K39" s="4"/>
      <c r="L39" s="32">
        <f>'[3]Pipeline Data'!M9</f>
        <v>1061.8721428571432</v>
      </c>
      <c r="M39" s="4"/>
      <c r="N39" s="4"/>
      <c r="O39" s="31">
        <f>'[3]Pipeline Data'!Y9</f>
        <v>1066.3908928571429</v>
      </c>
      <c r="P39" s="4"/>
      <c r="Q39" s="6"/>
      <c r="R39" s="32">
        <f>'[3]Pipeline Data'!V9</f>
        <v>1097.0178571428569</v>
      </c>
      <c r="S39" s="4"/>
      <c r="T39" s="4"/>
      <c r="U39" s="32">
        <v>1027.43</v>
      </c>
      <c r="V39" s="4"/>
      <c r="W39" s="31">
        <f>'[3]Pipeline Data'!G9</f>
        <v>1042.1849999999999</v>
      </c>
      <c r="X39" s="6"/>
      <c r="Y39" s="32">
        <f>'[3]Pipeline Data'!J9</f>
        <v>1059.9357142857145</v>
      </c>
      <c r="Z39" s="6"/>
    </row>
    <row r="40" spans="1:26" x14ac:dyDescent="0.2">
      <c r="C40" t="s">
        <v>54</v>
      </c>
      <c r="F40" s="33">
        <f>[3]HeatingValue!N26</f>
        <v>1049.01</v>
      </c>
      <c r="I40" s="34">
        <f>[3]HeatingValue!Q26</f>
        <v>1027.79</v>
      </c>
      <c r="J40" s="9"/>
      <c r="L40" s="34">
        <f>[3]HeatingValue!T26</f>
        <v>1059.4100000000001</v>
      </c>
      <c r="O40" s="33">
        <f>[3]HeatingValue!Z26</f>
        <v>1064</v>
      </c>
      <c r="Q40" s="9"/>
      <c r="R40" s="33">
        <f>[3]HeatingValue!W26</f>
        <v>1094.83</v>
      </c>
      <c r="U40" s="35">
        <v>1024.7</v>
      </c>
      <c r="W40" s="33">
        <f>[3]HeatingValue!K26</f>
        <v>1039.76</v>
      </c>
      <c r="X40" s="9"/>
      <c r="Y40" s="33">
        <f>[3]HeatingValue!E26</f>
        <v>1057.73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'[3]Pipeline Data'!P11</f>
        <v>0.60196785714285717</v>
      </c>
      <c r="G44" s="37"/>
      <c r="H44" s="37"/>
      <c r="I44" s="37">
        <f>'[3]Pipeline Data'!S11</f>
        <v>0.58850000000000002</v>
      </c>
      <c r="J44" s="38"/>
      <c r="K44" s="37"/>
      <c r="L44" s="37">
        <f>'[3]Pipeline Data'!M11</f>
        <v>0.59249999999999992</v>
      </c>
      <c r="M44" s="37"/>
      <c r="N44" s="37"/>
      <c r="O44" s="36">
        <f>'[3]Pipeline Data'!Y11</f>
        <v>0.62203571428571447</v>
      </c>
      <c r="P44" s="37"/>
      <c r="Q44" s="38"/>
      <c r="R44" s="37">
        <f>'[3]Pipeline Data'!V11</f>
        <v>0.64294285714285715</v>
      </c>
      <c r="S44" s="37"/>
      <c r="T44" s="37"/>
      <c r="U44" s="37">
        <v>0.95437700000000003</v>
      </c>
      <c r="V44" s="37"/>
      <c r="W44" s="36">
        <f>'[3]Pipeline Data'!G11</f>
        <v>0.59099999999999997</v>
      </c>
      <c r="X44" s="9"/>
      <c r="Y44" s="37">
        <f>'[3]Pipeline Data'!J11</f>
        <v>0.60268214285714283</v>
      </c>
      <c r="Z44" s="9"/>
    </row>
    <row r="45" spans="1:26" ht="13.5" thickBot="1" x14ac:dyDescent="0.25">
      <c r="C45" t="s">
        <v>57</v>
      </c>
      <c r="F45" s="39">
        <f>[3]SpecGravity!I25</f>
        <v>0.60065299999999988</v>
      </c>
      <c r="G45" s="26"/>
      <c r="H45" s="26"/>
      <c r="I45" s="40">
        <f>[3]SpecGravity!L25</f>
        <v>0.58705600000000002</v>
      </c>
      <c r="J45" s="28"/>
      <c r="K45" s="26"/>
      <c r="L45" s="40">
        <f>[3]SpecGravity!O25</f>
        <v>0.58924599999999994</v>
      </c>
      <c r="M45" s="26"/>
      <c r="N45" s="26"/>
      <c r="O45" s="39">
        <f>[3]SpecGravity!U25</f>
        <v>0.62063599999999997</v>
      </c>
      <c r="P45" s="26"/>
      <c r="Q45" s="28"/>
      <c r="R45" s="40">
        <f>[3]SpecGravity!R25</f>
        <v>0.64171900000000004</v>
      </c>
      <c r="S45" s="26"/>
      <c r="T45" s="26"/>
      <c r="U45" s="40">
        <v>0.591866</v>
      </c>
      <c r="V45" s="26"/>
      <c r="W45" s="39">
        <f>[3]SpecGravity!G25</f>
        <v>0.58956500000000001</v>
      </c>
      <c r="X45" s="28"/>
      <c r="Y45" s="40">
        <f>[3]SpecGravity!E25</f>
        <v>0.601325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44287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5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5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7" ht="13.5" thickBot="1" x14ac:dyDescent="0.25">
      <c r="F6" s="59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56"/>
    </row>
    <row r="12" spans="1:27" x14ac:dyDescent="0.2">
      <c r="A12" s="54" t="s">
        <v>17</v>
      </c>
      <c r="B12" s="54"/>
      <c r="C12" s="54"/>
      <c r="D12" s="54"/>
      <c r="E12" s="15"/>
      <c r="F12" s="111">
        <f>('[4]Pipeline Data'!F7)-1</f>
        <v>44286</v>
      </c>
      <c r="G12" s="112"/>
      <c r="I12" s="112">
        <f>('[4]Pipeline Data'!F7)-1</f>
        <v>44286</v>
      </c>
      <c r="J12" s="113"/>
      <c r="K12" s="114">
        <f>('[4]Pipeline Data'!F7)-1</f>
        <v>44286</v>
      </c>
      <c r="L12" s="115"/>
      <c r="M12" s="115"/>
      <c r="N12" s="116"/>
      <c r="O12" s="114">
        <f>('[4]Pipeline Data'!F7)-1</f>
        <v>44286</v>
      </c>
      <c r="P12" s="115"/>
      <c r="Q12" s="116"/>
      <c r="R12" s="114">
        <f>('[4]Pipeline Data'!F7)-1</f>
        <v>44286</v>
      </c>
      <c r="S12" s="115"/>
      <c r="T12" s="116"/>
      <c r="U12" s="57" t="s">
        <v>14</v>
      </c>
      <c r="V12" s="57" t="s">
        <v>14</v>
      </c>
      <c r="W12" s="115">
        <f>K12</f>
        <v>44286</v>
      </c>
      <c r="X12" s="116"/>
      <c r="Y12" s="114">
        <f>('[4]Pipeline Data'!F7)-1</f>
        <v>44286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'[4]Pipeline Data'!P13</f>
        <v>1.1385225806451613</v>
      </c>
      <c r="G16" s="20" t="s">
        <v>24</v>
      </c>
      <c r="I16" s="21">
        <f>'[4]Pipeline Data'!S13</f>
        <v>0.54117096774193529</v>
      </c>
      <c r="J16" s="22" t="s">
        <v>24</v>
      </c>
      <c r="L16" s="21">
        <f>'[4]Pipeline Data'!M13</f>
        <v>0.23032258064516131</v>
      </c>
      <c r="M16" s="20" t="s">
        <v>24</v>
      </c>
      <c r="O16" s="19">
        <f>'[4]Pipeline Data'!Y13</f>
        <v>2.4296129032258067</v>
      </c>
      <c r="P16" s="20" t="s">
        <v>24</v>
      </c>
      <c r="Q16" s="9"/>
      <c r="R16" s="21">
        <f>'[4]Pipeline Data'!V13</f>
        <v>2.2882848739495789</v>
      </c>
      <c r="S16" s="20" t="s">
        <v>24</v>
      </c>
      <c r="U16" s="21">
        <v>1.4158599999999999</v>
      </c>
      <c r="V16" s="20" t="s">
        <v>24</v>
      </c>
      <c r="W16" s="19">
        <f>'[4]Pipeline Data'!G13</f>
        <v>1.0582</v>
      </c>
      <c r="X16" s="22" t="s">
        <v>24</v>
      </c>
      <c r="Y16" s="19">
        <f>'[4]Pipeline Data'!J13</f>
        <v>1.0036612903225808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'[4]Pipeline Data'!P14</f>
        <v>0.82070967741935463</v>
      </c>
      <c r="I17" s="21">
        <f>'[4]Pipeline Data'!S14</f>
        <v>0.67893870967741976</v>
      </c>
      <c r="J17" s="9"/>
      <c r="L17" s="21">
        <f>'[4]Pipeline Data'!M14</f>
        <v>0.21451612903225806</v>
      </c>
      <c r="O17" s="19">
        <f>'[4]Pipeline Data'!Y14</f>
        <v>0.78209677419354828</v>
      </c>
      <c r="Q17" s="9"/>
      <c r="R17" s="21">
        <f>'[4]Pipeline Data'!V14</f>
        <v>0.96466890756302526</v>
      </c>
      <c r="U17" s="21">
        <v>0.95437700000000003</v>
      </c>
      <c r="W17" s="19">
        <f>'[4]Pipeline Data'!G14</f>
        <v>0.48649999999999999</v>
      </c>
      <c r="X17" s="9"/>
      <c r="Y17" s="19">
        <f>'[4]Pipeline Data'!J14</f>
        <v>0.6196548387096773</v>
      </c>
      <c r="Z17" s="9"/>
    </row>
    <row r="18" spans="1:26" x14ac:dyDescent="0.2">
      <c r="A18" t="s">
        <v>27</v>
      </c>
      <c r="D18" t="s">
        <v>28</v>
      </c>
      <c r="F18" s="19">
        <f>'[4]Pipeline Data'!P15</f>
        <v>90.217629032258074</v>
      </c>
      <c r="I18" s="21">
        <f>'[4]Pipeline Data'!S15</f>
        <v>93.023254838709676</v>
      </c>
      <c r="J18" s="9"/>
      <c r="L18" s="21">
        <f>'[4]Pipeline Data'!M15</f>
        <v>93.793549999999996</v>
      </c>
      <c r="O18" s="19">
        <f>'[4]Pipeline Data'!Y15</f>
        <v>86.400290322580631</v>
      </c>
      <c r="Q18" s="9"/>
      <c r="R18" s="21">
        <f>'[4]Pipeline Data'!V15</f>
        <v>81.984999999999999</v>
      </c>
      <c r="U18" s="21">
        <v>93.925799999999995</v>
      </c>
      <c r="W18" s="19">
        <f>'[4]Pipeline Data'!G15</f>
        <v>93.578599999999994</v>
      </c>
      <c r="X18" s="9"/>
      <c r="Y18" s="19">
        <f>'[4]Pipeline Data'!J15</f>
        <v>92.5164774193548</v>
      </c>
      <c r="Z18" s="9"/>
    </row>
    <row r="19" spans="1:26" x14ac:dyDescent="0.2">
      <c r="A19" t="s">
        <v>29</v>
      </c>
      <c r="D19" t="s">
        <v>30</v>
      </c>
      <c r="F19" s="19">
        <f>'[4]Pipeline Data'!P16</f>
        <v>7.3410451612903218</v>
      </c>
      <c r="I19" s="21">
        <f>'[4]Pipeline Data'!S16</f>
        <v>5.3491483870967746</v>
      </c>
      <c r="J19" s="9"/>
      <c r="L19" s="21">
        <f>'[4]Pipeline Data'!M16</f>
        <v>5.3729032258064535</v>
      </c>
      <c r="O19" s="19">
        <f>'[4]Pipeline Data'!Y16</f>
        <v>9.7418709677419368</v>
      </c>
      <c r="Q19" s="9"/>
      <c r="R19" s="21">
        <f>'[4]Pipeline Data'!V16</f>
        <v>14.024362184873951</v>
      </c>
      <c r="U19" s="21">
        <v>2.9041999999999999</v>
      </c>
      <c r="W19" s="19">
        <f>'[4]Pipeline Data'!G16</f>
        <v>4.6853999999999996</v>
      </c>
      <c r="X19" s="9"/>
      <c r="Y19" s="19">
        <f>'[4]Pipeline Data'!J16</f>
        <v>5.3555193548387097</v>
      </c>
      <c r="Z19" s="9"/>
    </row>
    <row r="20" spans="1:26" x14ac:dyDescent="0.2">
      <c r="A20" t="s">
        <v>31</v>
      </c>
      <c r="D20" t="s">
        <v>32</v>
      </c>
      <c r="F20" s="19">
        <f>'[4]Pipeline Data'!P17</f>
        <v>0.41221935483870964</v>
      </c>
      <c r="I20" s="21">
        <f>'[4]Pipeline Data'!S17</f>
        <v>0.32138064516129028</v>
      </c>
      <c r="J20" s="9"/>
      <c r="L20" s="21">
        <f>'[4]Pipeline Data'!M17</f>
        <v>0.28935483870967738</v>
      </c>
      <c r="O20" s="19">
        <f>'[4]Pipeline Data'!Y17</f>
        <v>0.57664516129032273</v>
      </c>
      <c r="Q20" s="9"/>
      <c r="R20" s="21">
        <f>'[4]Pipeline Data'!V17</f>
        <v>0.70236470588235267</v>
      </c>
      <c r="U20" s="21">
        <v>0.56200000000000006</v>
      </c>
      <c r="W20" s="19">
        <f>'[4]Pipeline Data'!G17</f>
        <v>0.1636</v>
      </c>
      <c r="X20" s="9"/>
      <c r="Y20" s="19">
        <f>'[4]Pipeline Data'!J17</f>
        <v>0.38362258064516136</v>
      </c>
      <c r="Z20" s="9"/>
    </row>
    <row r="21" spans="1:26" x14ac:dyDescent="0.2">
      <c r="A21" t="s">
        <v>33</v>
      </c>
      <c r="D21" t="s">
        <v>34</v>
      </c>
      <c r="F21" s="19">
        <f>'[4]Pipeline Data'!P18</f>
        <v>1.8048387096774188E-2</v>
      </c>
      <c r="I21" s="21">
        <f>'[4]Pipeline Data'!S18</f>
        <v>2.7122580645161289E-2</v>
      </c>
      <c r="J21" s="9"/>
      <c r="L21" s="21">
        <f>'[4]Pipeline Data'!M18</f>
        <v>3.5161290322580661E-2</v>
      </c>
      <c r="O21" s="19">
        <f>'[4]Pipeline Data'!Y18</f>
        <v>1.8161290322580653E-2</v>
      </c>
      <c r="Q21" s="9"/>
      <c r="R21" s="21">
        <f>'[4]Pipeline Data'!V18</f>
        <v>1.2939495798319324E-2</v>
      </c>
      <c r="U21" s="21">
        <v>6.8000000000000005E-2</v>
      </c>
      <c r="W21" s="19">
        <f>'[4]Pipeline Data'!G18</f>
        <v>5.5999999999999999E-3</v>
      </c>
      <c r="X21" s="9"/>
      <c r="Y21" s="19">
        <f>'[4]Pipeline Data'!J18</f>
        <v>4.3493548387096785E-2</v>
      </c>
      <c r="Z21" s="9"/>
    </row>
    <row r="22" spans="1:26" x14ac:dyDescent="0.2">
      <c r="A22" t="s">
        <v>35</v>
      </c>
      <c r="D22" t="s">
        <v>34</v>
      </c>
      <c r="F22" s="19">
        <f>'[4]Pipeline Data'!P19</f>
        <v>3.0612903225806457E-2</v>
      </c>
      <c r="I22" s="21">
        <f>'[4]Pipeline Data'!S19</f>
        <v>3.2880645161290321E-2</v>
      </c>
      <c r="J22" s="9"/>
      <c r="L22" s="21">
        <f>'[4]Pipeline Data'!M19</f>
        <v>4.0322580645161303E-2</v>
      </c>
      <c r="O22" s="19">
        <f>'[4]Pipeline Data'!Y19</f>
        <v>3.5161290322580654E-2</v>
      </c>
      <c r="Q22" s="9"/>
      <c r="R22" s="21">
        <f>'[4]Pipeline Data'!V19</f>
        <v>2.2521008403361353E-2</v>
      </c>
      <c r="U22" s="21">
        <v>9.35E-2</v>
      </c>
      <c r="W22" s="19">
        <f>'[4]Pipeline Data'!G19</f>
        <v>5.1999999999999998E-3</v>
      </c>
      <c r="X22" s="9"/>
      <c r="Y22" s="19">
        <f>'[4]Pipeline Data'!J19</f>
        <v>5.0796774193548375E-2</v>
      </c>
      <c r="Z22" s="9"/>
    </row>
    <row r="23" spans="1:26" x14ac:dyDescent="0.2">
      <c r="A23" t="s">
        <v>36</v>
      </c>
      <c r="D23" t="s">
        <v>37</v>
      </c>
      <c r="F23" s="19">
        <f>'[4]Pipeline Data'!P20</f>
        <v>5.4483870967741935E-3</v>
      </c>
      <c r="I23" s="21">
        <f>'[4]Pipeline Data'!S20</f>
        <v>8.6032258064516129E-3</v>
      </c>
      <c r="J23" s="9"/>
      <c r="L23" s="21">
        <f>'[4]Pipeline Data'!M20</f>
        <v>1.0322580645161294E-2</v>
      </c>
      <c r="O23" s="19">
        <f>'[4]Pipeline Data'!Y20</f>
        <v>4.4838709677419378E-3</v>
      </c>
      <c r="Q23" s="9"/>
      <c r="R23" s="21">
        <f>'[4]Pipeline Data'!V20</f>
        <v>1.2268907563025219E-3</v>
      </c>
      <c r="U23" s="21">
        <v>2.47E-2</v>
      </c>
      <c r="W23" s="19">
        <f>'[4]Pipeline Data'!G20</f>
        <v>1E-4</v>
      </c>
      <c r="X23" s="9"/>
      <c r="Y23" s="19">
        <f>'[4]Pipeline Data'!J20</f>
        <v>8.5870967741935519E-3</v>
      </c>
      <c r="Z23" s="9"/>
    </row>
    <row r="24" spans="1:26" x14ac:dyDescent="0.2">
      <c r="A24" t="s">
        <v>38</v>
      </c>
      <c r="D24" t="s">
        <v>37</v>
      </c>
      <c r="F24" s="19">
        <f>'[4]Pipeline Data'!P21</f>
        <v>4.5806451612903218E-3</v>
      </c>
      <c r="I24" s="21">
        <f>'[4]Pipeline Data'!S21</f>
        <v>5.6774193548387092E-3</v>
      </c>
      <c r="J24" s="9"/>
      <c r="L24" s="21">
        <f>'[4]Pipeline Data'!M21</f>
        <v>9.3548387096774217E-3</v>
      </c>
      <c r="O24" s="19">
        <f>'[4]Pipeline Data'!Y21</f>
        <v>4.8064516129032271E-3</v>
      </c>
      <c r="Q24" s="9"/>
      <c r="R24" s="21">
        <f>'[4]Pipeline Data'!V21</f>
        <v>1.1621848739495804E-3</v>
      </c>
      <c r="U24" s="21">
        <v>2.0400000000000001E-2</v>
      </c>
      <c r="W24" s="19">
        <f>'[4]Pipeline Data'!G21</f>
        <v>0</v>
      </c>
      <c r="X24" s="9"/>
      <c r="Y24" s="19">
        <f>'[4]Pipeline Data'!J21</f>
        <v>5.9032258064516136E-3</v>
      </c>
      <c r="Z24" s="9"/>
    </row>
    <row r="25" spans="1:26" x14ac:dyDescent="0.2">
      <c r="A25" t="s">
        <v>39</v>
      </c>
      <c r="D25" t="s">
        <v>40</v>
      </c>
      <c r="F25" s="19">
        <f>'[4]Pipeline Data'!P22</f>
        <v>1.1187096774193547E-2</v>
      </c>
      <c r="I25" s="21">
        <f>'[4]Pipeline Data'!S22</f>
        <v>1.181290322580645E-2</v>
      </c>
      <c r="J25" s="9"/>
      <c r="L25" s="21">
        <f>'[4]Pipeline Data'!M22</f>
        <v>0</v>
      </c>
      <c r="O25" s="19">
        <f>'[4]Pipeline Data'!Y22</f>
        <v>7.129032258064519E-3</v>
      </c>
      <c r="Q25" s="9"/>
      <c r="R25" s="21">
        <f>'[4]Pipeline Data'!V22</f>
        <v>2.6050420168067222E-5</v>
      </c>
      <c r="U25" s="21">
        <v>3.0349999999999999E-2</v>
      </c>
      <c r="W25" s="19">
        <f>'[4]Pipeline Data'!G22</f>
        <v>0</v>
      </c>
      <c r="X25" s="9"/>
      <c r="Y25" s="19">
        <f>'[4]Pipeline Data'!J22</f>
        <v>1.2193548387096775E-2</v>
      </c>
      <c r="Z25" s="9"/>
    </row>
    <row r="26" spans="1:26" x14ac:dyDescent="0.2">
      <c r="A26" s="54" t="s">
        <v>41</v>
      </c>
      <c r="B26" s="54"/>
      <c r="C26" s="54"/>
      <c r="D26" t="s">
        <v>42</v>
      </c>
      <c r="F26" s="19">
        <f>'[4]Pipeline Data'!P23</f>
        <v>0</v>
      </c>
      <c r="I26" s="21">
        <f>'[4]Pipeline Data'!S23</f>
        <v>0</v>
      </c>
      <c r="J26" s="9"/>
      <c r="L26" s="21">
        <f>'[4]Pipeline Data'!M23</f>
        <v>0</v>
      </c>
      <c r="O26" s="19">
        <f>'[4]Pipeline Data'!Y23</f>
        <v>0</v>
      </c>
      <c r="Q26" s="9"/>
      <c r="R26" s="21">
        <f>'[4]Pipeline Data'!V23</f>
        <v>0</v>
      </c>
      <c r="U26" s="21">
        <v>0</v>
      </c>
      <c r="W26" s="19">
        <f>'[4]Pipeline Data'!G23</f>
        <v>1.6799999999999999E-2</v>
      </c>
      <c r="X26" s="9"/>
      <c r="Y26" s="19">
        <f>'[4]Pipeline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'[4]Pipeline Data'!P24</f>
        <v>0</v>
      </c>
      <c r="I27" s="21">
        <f>'[4]Pipeline Data'!S24</f>
        <v>0</v>
      </c>
      <c r="J27" s="9"/>
      <c r="L27" s="21">
        <f>'[4]Pipeline Data'!M24</f>
        <v>0</v>
      </c>
      <c r="O27" s="19">
        <f>'[4]Pipeline Data'!Y24</f>
        <v>0</v>
      </c>
      <c r="Q27" s="9"/>
      <c r="R27" s="21">
        <f>'[4]Pipeline Data'!V24</f>
        <v>0</v>
      </c>
      <c r="U27" s="21">
        <v>0</v>
      </c>
      <c r="W27" s="19">
        <f>'[4]Pipeline Data'!G24</f>
        <v>0</v>
      </c>
      <c r="X27" s="9"/>
      <c r="Y27" s="19">
        <f>'[4]Pipeline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'[4]Pipeline Data'!P25</f>
        <v>0</v>
      </c>
      <c r="I28" s="21">
        <f>'[4]Pipeline Data'!S25</f>
        <v>0</v>
      </c>
      <c r="J28" s="9"/>
      <c r="L28" s="21">
        <f>'[4]Pipeline Data'!M25</f>
        <v>0</v>
      </c>
      <c r="O28" s="19">
        <f>'[4]Pipeline Data'!Y25</f>
        <v>0</v>
      </c>
      <c r="Q28" s="9"/>
      <c r="R28" s="21">
        <f>'[4]Pipeline Data'!V25</f>
        <v>0</v>
      </c>
      <c r="U28" s="21">
        <v>0</v>
      </c>
      <c r="W28" s="19">
        <f>'[4]Pipeline Data'!G25</f>
        <v>0</v>
      </c>
      <c r="X28" s="9"/>
      <c r="Y28" s="19">
        <f>'[4]Pipeline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'[4]Pipeline Data'!P26</f>
        <v>0</v>
      </c>
      <c r="I29" s="24">
        <f>'[4]Pipeline Data'!S26</f>
        <v>0</v>
      </c>
      <c r="J29" s="9"/>
      <c r="L29" s="24">
        <f>'[4]Pipeline Data'!M26</f>
        <v>0</v>
      </c>
      <c r="O29" s="23">
        <f>'[4]Pipeline Data'!Y26</f>
        <v>0</v>
      </c>
      <c r="Q29" s="9"/>
      <c r="R29" s="24">
        <f>'[4]Pipeline Data'!V26</f>
        <v>0</v>
      </c>
      <c r="U29" s="24">
        <v>0</v>
      </c>
      <c r="W29" s="23">
        <f>'[4]Pipeline Data'!G26</f>
        <v>0</v>
      </c>
      <c r="X29" s="9"/>
      <c r="Y29" s="23">
        <f>'[4]Pipeline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100.00000322580645</v>
      </c>
      <c r="G31" s="26" t="s">
        <v>24</v>
      </c>
      <c r="H31" s="26"/>
      <c r="I31" s="27">
        <f>SUM(I16:I29)</f>
        <v>99.999990322580629</v>
      </c>
      <c r="J31" s="28" t="s">
        <v>24</v>
      </c>
      <c r="K31" s="26"/>
      <c r="L31" s="27">
        <f>SUM(L16:L29)</f>
        <v>99.99580806451614</v>
      </c>
      <c r="M31" s="26" t="s">
        <v>24</v>
      </c>
      <c r="N31" s="26"/>
      <c r="O31" s="25">
        <f>SUM(O16:O29)</f>
        <v>100.00025806451612</v>
      </c>
      <c r="P31" s="26" t="s">
        <v>24</v>
      </c>
      <c r="Q31" s="28"/>
      <c r="R31" s="27">
        <f>SUM(R16:R29)</f>
        <v>100.002556302521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99.999909677419311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'[4]Pipeline Data'!P9</f>
        <v>1058.9374193548388</v>
      </c>
      <c r="G39" s="4"/>
      <c r="H39" s="4"/>
      <c r="I39" s="32">
        <f>'[4]Pipeline Data'!S9</f>
        <v>1050.1849999999997</v>
      </c>
      <c r="J39" s="6"/>
      <c r="K39" s="4"/>
      <c r="L39" s="32">
        <f>'[4]Pipeline Data'!M9</f>
        <v>1057.8564516129034</v>
      </c>
      <c r="M39" s="4"/>
      <c r="N39" s="4"/>
      <c r="O39" s="31">
        <f>'[4]Pipeline Data'!Y9</f>
        <v>1067.0528387096772</v>
      </c>
      <c r="P39" s="4"/>
      <c r="Q39" s="6"/>
      <c r="R39" s="32">
        <f>'[4]Pipeline Data'!V9</f>
        <v>1099.3193277310918</v>
      </c>
      <c r="S39" s="4"/>
      <c r="T39" s="4"/>
      <c r="U39" s="32">
        <v>1027.43</v>
      </c>
      <c r="V39" s="4"/>
      <c r="W39" s="31">
        <f>'[4]Pipeline Data'!G9</f>
        <v>1037.268</v>
      </c>
      <c r="X39" s="6"/>
      <c r="Y39" s="32">
        <f>'[4]Pipeline Data'!J9</f>
        <v>1047.883870967742</v>
      </c>
      <c r="Z39" s="6"/>
    </row>
    <row r="40" spans="1:26" x14ac:dyDescent="0.2">
      <c r="C40" t="s">
        <v>54</v>
      </c>
      <c r="F40" s="33">
        <f>[4]HeatingValue!N26</f>
        <v>1056.3399999999999</v>
      </c>
      <c r="I40" s="34">
        <f>[4]HeatingValue!Q26</f>
        <v>1047.8499999999999</v>
      </c>
      <c r="J40" s="9"/>
      <c r="L40" s="34">
        <f>[4]HeatingValue!T26</f>
        <v>1055.42</v>
      </c>
      <c r="O40" s="33">
        <f>[4]HeatingValue!Z26</f>
        <v>1064.45</v>
      </c>
      <c r="Q40" s="9"/>
      <c r="R40" s="33">
        <f>[4]HeatingValue!W26</f>
        <v>1097.28</v>
      </c>
      <c r="U40" s="35">
        <v>1024.7</v>
      </c>
      <c r="W40" s="33">
        <f>[4]HeatingValue!K26</f>
        <v>1035.19</v>
      </c>
      <c r="X40" s="9"/>
      <c r="Y40" s="33">
        <f>[4]HeatingValue!E26</f>
        <v>1045.46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'[4]Pipeline Data'!P11</f>
        <v>0.60845806451612894</v>
      </c>
      <c r="G44" s="37"/>
      <c r="H44" s="37"/>
      <c r="I44" s="37">
        <f>'[4]Pipeline Data'!S11</f>
        <v>0.59426774193548382</v>
      </c>
      <c r="J44" s="38"/>
      <c r="K44" s="37"/>
      <c r="L44" s="37">
        <f>'[4]Pipeline Data'!M11</f>
        <v>0.59</v>
      </c>
      <c r="M44" s="37"/>
      <c r="N44" s="37"/>
      <c r="O44" s="36">
        <f>'[4]Pipeline Data'!Y11</f>
        <v>0.62661290322580643</v>
      </c>
      <c r="P44" s="37"/>
      <c r="Q44" s="38"/>
      <c r="R44" s="37">
        <f>'[4]Pipeline Data'!V11</f>
        <v>0.64859915966386561</v>
      </c>
      <c r="S44" s="37"/>
      <c r="T44" s="37"/>
      <c r="U44" s="37">
        <v>0.95437700000000003</v>
      </c>
      <c r="V44" s="37"/>
      <c r="W44" s="36">
        <f>'[4]Pipeline Data'!G11</f>
        <v>0.58830000000000005</v>
      </c>
      <c r="X44" s="9"/>
      <c r="Y44" s="37">
        <f>'[4]Pipeline Data'!J11</f>
        <v>0.59679032258064524</v>
      </c>
      <c r="Z44" s="9"/>
    </row>
    <row r="45" spans="1:26" ht="13.5" thickBot="1" x14ac:dyDescent="0.25">
      <c r="C45" t="s">
        <v>57</v>
      </c>
      <c r="F45" s="39">
        <f>[4]SpecGravity!I25</f>
        <v>0.60688900000000001</v>
      </c>
      <c r="G45" s="26"/>
      <c r="H45" s="26"/>
      <c r="I45" s="40">
        <f>[4]SpecGravity!L25</f>
        <v>0.592893</v>
      </c>
      <c r="J45" s="28"/>
      <c r="K45" s="26"/>
      <c r="L45" s="40">
        <f>[4]SpecGravity!O25</f>
        <v>0.58687299999999998</v>
      </c>
      <c r="M45" s="26"/>
      <c r="N45" s="26"/>
      <c r="O45" s="39">
        <f>[4]SpecGravity!U25</f>
        <v>0.62504800000000005</v>
      </c>
      <c r="P45" s="26"/>
      <c r="Q45" s="28"/>
      <c r="R45" s="40">
        <f>[4]SpecGravity!R25</f>
        <v>0.64735699999999996</v>
      </c>
      <c r="S45" s="26"/>
      <c r="T45" s="26"/>
      <c r="U45" s="40">
        <v>0.591866</v>
      </c>
      <c r="V45" s="26"/>
      <c r="W45" s="39">
        <f>[4]SpecGravity!G25</f>
        <v>0.58728199999999997</v>
      </c>
      <c r="X45" s="28"/>
      <c r="Y45" s="40">
        <f>[4]SpecGravity!E25</f>
        <v>0.595279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44317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5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5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7" ht="13.5" thickBot="1" x14ac:dyDescent="0.25">
      <c r="F6" s="59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56"/>
    </row>
    <row r="12" spans="1:27" x14ac:dyDescent="0.2">
      <c r="A12" s="54" t="s">
        <v>17</v>
      </c>
      <c r="B12" s="54"/>
      <c r="C12" s="54"/>
      <c r="D12" s="54"/>
      <c r="E12" s="15"/>
      <c r="F12" s="111">
        <f>('[5]Pipeline Data'!F7)-1</f>
        <v>44316</v>
      </c>
      <c r="G12" s="112"/>
      <c r="I12" s="112">
        <f>('[5]Pipeline Data'!F7)-1</f>
        <v>44316</v>
      </c>
      <c r="J12" s="113"/>
      <c r="K12" s="114">
        <f>('[5]Pipeline Data'!F7)-1</f>
        <v>44316</v>
      </c>
      <c r="L12" s="115"/>
      <c r="M12" s="115"/>
      <c r="N12" s="116"/>
      <c r="O12" s="114">
        <f>('[5]Pipeline Data'!F7)-1</f>
        <v>44316</v>
      </c>
      <c r="P12" s="115"/>
      <c r="Q12" s="116"/>
      <c r="R12" s="114">
        <f>('[5]Pipeline Data'!F7)-1</f>
        <v>44316</v>
      </c>
      <c r="S12" s="115"/>
      <c r="T12" s="116"/>
      <c r="U12" s="57" t="s">
        <v>14</v>
      </c>
      <c r="V12" s="57" t="s">
        <v>14</v>
      </c>
      <c r="W12" s="115">
        <f>K12</f>
        <v>44316</v>
      </c>
      <c r="X12" s="116"/>
      <c r="Y12" s="114">
        <f>('[5]Pipeline Data'!F7)-1</f>
        <v>44316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'[5]Pipeline Data'!P13</f>
        <v>1.0691433333333333</v>
      </c>
      <c r="G16" s="20" t="s">
        <v>24</v>
      </c>
      <c r="I16" s="21">
        <f>'[5]Pipeline Data'!S13</f>
        <v>0.31027333333333323</v>
      </c>
      <c r="J16" s="22" t="s">
        <v>24</v>
      </c>
      <c r="L16" s="21">
        <f>'[5]Pipeline Data'!M13</f>
        <v>0.3113333333333333</v>
      </c>
      <c r="M16" s="20" t="s">
        <v>24</v>
      </c>
      <c r="O16" s="19">
        <f>'[5]Pipeline Data'!Y13</f>
        <v>2.4241999999999999</v>
      </c>
      <c r="P16" s="20" t="s">
        <v>24</v>
      </c>
      <c r="Q16" s="9"/>
      <c r="R16" s="21">
        <f>'[5]Pipeline Data'!V13</f>
        <v>2.3574833333333336</v>
      </c>
      <c r="S16" s="20" t="s">
        <v>24</v>
      </c>
      <c r="U16" s="21">
        <v>1.4158599999999999</v>
      </c>
      <c r="V16" s="20" t="s">
        <v>24</v>
      </c>
      <c r="W16" s="19">
        <f>'[5]Pipeline Data'!G13</f>
        <v>1.1173</v>
      </c>
      <c r="X16" s="22" t="s">
        <v>24</v>
      </c>
      <c r="Y16" s="19">
        <f>'[5]Pipeline Data'!J13</f>
        <v>1.0009400000000002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'[5]Pipeline Data'!P14</f>
        <v>0.87218333333333331</v>
      </c>
      <c r="I17" s="21">
        <f>'[5]Pipeline Data'!S14</f>
        <v>0.64305666666666672</v>
      </c>
      <c r="J17" s="9"/>
      <c r="L17" s="21">
        <f>'[5]Pipeline Data'!M14</f>
        <v>0.20366666666666672</v>
      </c>
      <c r="O17" s="19">
        <f>'[5]Pipeline Data'!Y14</f>
        <v>0.79176666666666651</v>
      </c>
      <c r="Q17" s="9"/>
      <c r="R17" s="21">
        <f>'[5]Pipeline Data'!V14</f>
        <v>0.99710666666666692</v>
      </c>
      <c r="U17" s="21">
        <v>0.95437700000000003</v>
      </c>
      <c r="W17" s="19">
        <f>'[5]Pipeline Data'!G14</f>
        <v>0.47</v>
      </c>
      <c r="X17" s="9"/>
      <c r="Y17" s="19">
        <f>'[5]Pipeline Data'!J14</f>
        <v>0.68611333333333324</v>
      </c>
      <c r="Z17" s="9"/>
    </row>
    <row r="18" spans="1:26" x14ac:dyDescent="0.2">
      <c r="A18" t="s">
        <v>27</v>
      </c>
      <c r="D18" t="s">
        <v>28</v>
      </c>
      <c r="F18" s="19">
        <f>'[5]Pipeline Data'!P15</f>
        <v>91.386033333333344</v>
      </c>
      <c r="I18" s="21">
        <f>'[5]Pipeline Data'!S15</f>
        <v>92.658740000000009</v>
      </c>
      <c r="J18" s="9"/>
      <c r="L18" s="21">
        <f>'[5]Pipeline Data'!M15</f>
        <v>93.338666666666612</v>
      </c>
      <c r="O18" s="19">
        <f>'[5]Pipeline Data'!Y15</f>
        <v>86.91670000000002</v>
      </c>
      <c r="Q18" s="9"/>
      <c r="R18" s="21">
        <f>'[5]Pipeline Data'!V15</f>
        <v>82.711129999999997</v>
      </c>
      <c r="U18" s="21">
        <v>93.925799999999995</v>
      </c>
      <c r="W18" s="19">
        <f>'[5]Pipeline Data'!G15</f>
        <v>93.355000000000004</v>
      </c>
      <c r="X18" s="9"/>
      <c r="Y18" s="19">
        <f>'[5]Pipeline Data'!J15</f>
        <v>92.591483333333315</v>
      </c>
      <c r="Z18" s="9"/>
    </row>
    <row r="19" spans="1:26" x14ac:dyDescent="0.2">
      <c r="A19" t="s">
        <v>29</v>
      </c>
      <c r="D19" t="s">
        <v>30</v>
      </c>
      <c r="F19" s="19">
        <f>'[5]Pipeline Data'!P16</f>
        <v>6.1388033333333318</v>
      </c>
      <c r="I19" s="21">
        <f>'[5]Pipeline Data'!S16</f>
        <v>5.962839999999999</v>
      </c>
      <c r="J19" s="9"/>
      <c r="L19" s="21">
        <f>'[5]Pipeline Data'!M16</f>
        <v>5.7590000000000012</v>
      </c>
      <c r="O19" s="19">
        <f>'[5]Pipeline Data'!Y16</f>
        <v>9.1769333333333343</v>
      </c>
      <c r="Q19" s="9"/>
      <c r="R19" s="21">
        <f>'[5]Pipeline Data'!V16</f>
        <v>13.148076666666668</v>
      </c>
      <c r="U19" s="21">
        <v>2.9041999999999999</v>
      </c>
      <c r="W19" s="19">
        <f>'[5]Pipeline Data'!G16</f>
        <v>4.4317000000000002</v>
      </c>
      <c r="X19" s="9"/>
      <c r="Y19" s="19">
        <f>'[5]Pipeline Data'!J16</f>
        <v>4.9300700000000006</v>
      </c>
      <c r="Z19" s="9"/>
    </row>
    <row r="20" spans="1:26" x14ac:dyDescent="0.2">
      <c r="A20" t="s">
        <v>31</v>
      </c>
      <c r="D20" t="s">
        <v>32</v>
      </c>
      <c r="F20" s="19">
        <f>'[5]Pipeline Data'!P17</f>
        <v>0.44717666666666667</v>
      </c>
      <c r="I20" s="21">
        <f>'[5]Pipeline Data'!S17</f>
        <v>0.33950000000000002</v>
      </c>
      <c r="J20" s="9"/>
      <c r="L20" s="21">
        <f>'[5]Pipeline Data'!M17</f>
        <v>0.3033333333333334</v>
      </c>
      <c r="O20" s="19">
        <f>'[5]Pipeline Data'!Y17</f>
        <v>0.60396666666666665</v>
      </c>
      <c r="Q20" s="9"/>
      <c r="R20" s="21">
        <f>'[5]Pipeline Data'!V17</f>
        <v>0.74373333333333347</v>
      </c>
      <c r="U20" s="21">
        <v>0.56200000000000006</v>
      </c>
      <c r="W20" s="19">
        <f>'[5]Pipeline Data'!G17</f>
        <v>0.48089999999999999</v>
      </c>
      <c r="X20" s="9"/>
      <c r="Y20" s="19">
        <f>'[5]Pipeline Data'!J17</f>
        <v>0.60186666666666666</v>
      </c>
      <c r="Z20" s="9"/>
    </row>
    <row r="21" spans="1:26" x14ac:dyDescent="0.2">
      <c r="A21" t="s">
        <v>33</v>
      </c>
      <c r="D21" t="s">
        <v>34</v>
      </c>
      <c r="F21" s="19">
        <f>'[5]Pipeline Data'!P18</f>
        <v>2.2869999999999998E-2</v>
      </c>
      <c r="I21" s="21">
        <f>'[5]Pipeline Data'!S18</f>
        <v>3.1530000000000002E-2</v>
      </c>
      <c r="J21" s="9"/>
      <c r="L21" s="21">
        <f>'[5]Pipeline Data'!M18</f>
        <v>3.8000000000000013E-2</v>
      </c>
      <c r="O21" s="19">
        <f>'[5]Pipeline Data'!Y18</f>
        <v>2.0566666666666678E-2</v>
      </c>
      <c r="Q21" s="9"/>
      <c r="R21" s="21">
        <f>'[5]Pipeline Data'!V18</f>
        <v>1.4903333333333333E-2</v>
      </c>
      <c r="U21" s="21">
        <v>6.8000000000000005E-2</v>
      </c>
      <c r="W21" s="19">
        <f>'[5]Pipeline Data'!G18</f>
        <v>4.19E-2</v>
      </c>
      <c r="X21" s="9"/>
      <c r="Y21" s="19">
        <f>'[5]Pipeline Data'!J18</f>
        <v>5.3363333333333332E-2</v>
      </c>
      <c r="Z21" s="9"/>
    </row>
    <row r="22" spans="1:26" x14ac:dyDescent="0.2">
      <c r="A22" t="s">
        <v>35</v>
      </c>
      <c r="D22" t="s">
        <v>34</v>
      </c>
      <c r="F22" s="19">
        <f>'[5]Pipeline Data'!P19</f>
        <v>4.5676666666666678E-2</v>
      </c>
      <c r="I22" s="21">
        <f>'[5]Pipeline Data'!S19</f>
        <v>3.7393333333333327E-2</v>
      </c>
      <c r="J22" s="9"/>
      <c r="L22" s="21">
        <f>'[5]Pipeline Data'!M19</f>
        <v>3.4000000000000023E-2</v>
      </c>
      <c r="O22" s="19">
        <f>'[5]Pipeline Data'!Y19</f>
        <v>4.133333333333334E-2</v>
      </c>
      <c r="Q22" s="9"/>
      <c r="R22" s="21">
        <f>'[5]Pipeline Data'!V19</f>
        <v>2.4399999999999998E-2</v>
      </c>
      <c r="U22" s="21">
        <v>9.35E-2</v>
      </c>
      <c r="W22" s="19">
        <f>'[5]Pipeline Data'!G19</f>
        <v>7.2700000000000001E-2</v>
      </c>
      <c r="X22" s="9"/>
      <c r="Y22" s="19">
        <f>'[5]Pipeline Data'!J19</f>
        <v>9.147000000000001E-2</v>
      </c>
      <c r="Z22" s="9"/>
    </row>
    <row r="23" spans="1:26" x14ac:dyDescent="0.2">
      <c r="A23" t="s">
        <v>36</v>
      </c>
      <c r="D23" t="s">
        <v>37</v>
      </c>
      <c r="F23" s="19">
        <f>'[5]Pipeline Data'!P20</f>
        <v>7.2166666666666646E-3</v>
      </c>
      <c r="I23" s="21">
        <f>'[5]Pipeline Data'!S20</f>
        <v>7.2533333333333339E-3</v>
      </c>
      <c r="J23" s="9"/>
      <c r="L23" s="21">
        <f>'[5]Pipeline Data'!M20</f>
        <v>1.0000000000000004E-2</v>
      </c>
      <c r="O23" s="19">
        <f>'[5]Pipeline Data'!Y20</f>
        <v>5.9333333333333356E-3</v>
      </c>
      <c r="Q23" s="9"/>
      <c r="R23" s="21">
        <f>'[5]Pipeline Data'!V20</f>
        <v>1.4766666666666669E-3</v>
      </c>
      <c r="U23" s="21">
        <v>2.47E-2</v>
      </c>
      <c r="W23" s="19">
        <f>'[5]Pipeline Data'!G20</f>
        <v>6.4999999999999997E-3</v>
      </c>
      <c r="X23" s="9"/>
      <c r="Y23" s="19">
        <f>'[5]Pipeline Data'!J20</f>
        <v>1.4843333333333337E-2</v>
      </c>
      <c r="Z23" s="9"/>
    </row>
    <row r="24" spans="1:26" x14ac:dyDescent="0.2">
      <c r="A24" t="s">
        <v>38</v>
      </c>
      <c r="D24" t="s">
        <v>37</v>
      </c>
      <c r="F24" s="19">
        <f>'[5]Pipeline Data'!P21</f>
        <v>6.7966666666666627E-3</v>
      </c>
      <c r="I24" s="21">
        <f>'[5]Pipeline Data'!S21</f>
        <v>4.7966666666666661E-3</v>
      </c>
      <c r="J24" s="9"/>
      <c r="L24" s="21">
        <f>'[5]Pipeline Data'!M21</f>
        <v>0</v>
      </c>
      <c r="O24" s="19">
        <f>'[5]Pipeline Data'!Y21</f>
        <v>6.700000000000002E-3</v>
      </c>
      <c r="Q24" s="9"/>
      <c r="R24" s="21">
        <f>'[5]Pipeline Data'!V21</f>
        <v>1.2266666666666665E-3</v>
      </c>
      <c r="U24" s="21">
        <v>2.0400000000000001E-2</v>
      </c>
      <c r="W24" s="19">
        <f>'[5]Pipeline Data'!G21</f>
        <v>4.7999999999999996E-3</v>
      </c>
      <c r="X24" s="9"/>
      <c r="Y24" s="19">
        <f>'[5]Pipeline Data'!J21</f>
        <v>1.0959999999999998E-2</v>
      </c>
      <c r="Z24" s="9"/>
    </row>
    <row r="25" spans="1:26" x14ac:dyDescent="0.2">
      <c r="A25" t="s">
        <v>39</v>
      </c>
      <c r="D25" t="s">
        <v>40</v>
      </c>
      <c r="F25" s="19">
        <f>'[5]Pipeline Data'!P22</f>
        <v>4.1166666666666678E-3</v>
      </c>
      <c r="I25" s="21">
        <f>'[5]Pipeline Data'!S22</f>
        <v>4.62E-3</v>
      </c>
      <c r="J25" s="9"/>
      <c r="L25" s="21">
        <f>'[5]Pipeline Data'!M22</f>
        <v>0</v>
      </c>
      <c r="O25" s="19">
        <f>'[5]Pipeline Data'!Y22</f>
        <v>1.1666666666666669E-2</v>
      </c>
      <c r="Q25" s="9"/>
      <c r="R25" s="21">
        <f>'[5]Pipeline Data'!V22</f>
        <v>1.9666666666666666E-4</v>
      </c>
      <c r="U25" s="21">
        <v>3.0349999999999999E-2</v>
      </c>
      <c r="W25" s="19">
        <f>'[5]Pipeline Data'!G22</f>
        <v>2.3E-3</v>
      </c>
      <c r="X25" s="9"/>
      <c r="Y25" s="19">
        <f>'[5]Pipeline Data'!J22</f>
        <v>1.8883333333333332E-2</v>
      </c>
      <c r="Z25" s="9"/>
    </row>
    <row r="26" spans="1:26" x14ac:dyDescent="0.2">
      <c r="A26" s="54" t="s">
        <v>41</v>
      </c>
      <c r="B26" s="54"/>
      <c r="C26" s="54"/>
      <c r="D26" t="s">
        <v>42</v>
      </c>
      <c r="F26" s="19">
        <f>'[5]Pipeline Data'!P23</f>
        <v>0</v>
      </c>
      <c r="I26" s="21">
        <f>'[5]Pipeline Data'!S23</f>
        <v>0</v>
      </c>
      <c r="J26" s="9"/>
      <c r="L26" s="21">
        <f>'[5]Pipeline Data'!M23</f>
        <v>0</v>
      </c>
      <c r="O26" s="19">
        <f>'[5]Pipeline Data'!Y23</f>
        <v>0</v>
      </c>
      <c r="Q26" s="9"/>
      <c r="R26" s="21">
        <f>'[5]Pipeline Data'!V23</f>
        <v>0</v>
      </c>
      <c r="U26" s="21">
        <v>0</v>
      </c>
      <c r="W26" s="19">
        <f>'[5]Pipeline Data'!G23</f>
        <v>1.6799999999999999E-2</v>
      </c>
      <c r="X26" s="9"/>
      <c r="Y26" s="19">
        <f>'[5]Pipeline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'[5]Pipeline Data'!P24</f>
        <v>0</v>
      </c>
      <c r="I27" s="21">
        <f>'[5]Pipeline Data'!S24</f>
        <v>0</v>
      </c>
      <c r="J27" s="9"/>
      <c r="L27" s="21">
        <f>'[5]Pipeline Data'!M24</f>
        <v>0</v>
      </c>
      <c r="O27" s="19">
        <f>'[5]Pipeline Data'!Y24</f>
        <v>0</v>
      </c>
      <c r="Q27" s="9"/>
      <c r="R27" s="21">
        <f>'[5]Pipeline Data'!V24</f>
        <v>0</v>
      </c>
      <c r="U27" s="21">
        <v>0</v>
      </c>
      <c r="W27" s="19">
        <f>'[5]Pipeline Data'!G24</f>
        <v>0</v>
      </c>
      <c r="X27" s="9"/>
      <c r="Y27" s="19">
        <f>'[5]Pipeline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'[5]Pipeline Data'!P25</f>
        <v>0</v>
      </c>
      <c r="I28" s="21">
        <f>'[5]Pipeline Data'!S25</f>
        <v>0</v>
      </c>
      <c r="J28" s="9"/>
      <c r="L28" s="21">
        <f>'[5]Pipeline Data'!M25</f>
        <v>0</v>
      </c>
      <c r="O28" s="19">
        <f>'[5]Pipeline Data'!Y25</f>
        <v>0</v>
      </c>
      <c r="Q28" s="9"/>
      <c r="R28" s="21">
        <f>'[5]Pipeline Data'!V25</f>
        <v>0</v>
      </c>
      <c r="U28" s="21">
        <v>0</v>
      </c>
      <c r="W28" s="19">
        <f>'[5]Pipeline Data'!G25</f>
        <v>0</v>
      </c>
      <c r="X28" s="9"/>
      <c r="Y28" s="19">
        <f>'[5]Pipeline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'[5]Pipeline Data'!P26</f>
        <v>0</v>
      </c>
      <c r="I29" s="24">
        <f>'[5]Pipeline Data'!S26</f>
        <v>0</v>
      </c>
      <c r="J29" s="9"/>
      <c r="L29" s="24">
        <f>'[5]Pipeline Data'!M26</f>
        <v>0</v>
      </c>
      <c r="O29" s="23">
        <f>'[5]Pipeline Data'!Y26</f>
        <v>0</v>
      </c>
      <c r="Q29" s="9"/>
      <c r="R29" s="24">
        <f>'[5]Pipeline Data'!V26</f>
        <v>0</v>
      </c>
      <c r="U29" s="24">
        <v>0</v>
      </c>
      <c r="W29" s="23">
        <f>'[5]Pipeline Data'!G26</f>
        <v>0</v>
      </c>
      <c r="X29" s="9"/>
      <c r="Y29" s="23">
        <f>'[5]Pipeline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100.00001666666667</v>
      </c>
      <c r="G31" s="26" t="s">
        <v>24</v>
      </c>
      <c r="H31" s="26"/>
      <c r="I31" s="27">
        <f>SUM(I16:I29)</f>
        <v>100.00000333333334</v>
      </c>
      <c r="J31" s="28" t="s">
        <v>24</v>
      </c>
      <c r="K31" s="26"/>
      <c r="L31" s="27">
        <f>SUM(L16:L29)</f>
        <v>99.997999999999948</v>
      </c>
      <c r="M31" s="26" t="s">
        <v>24</v>
      </c>
      <c r="N31" s="26"/>
      <c r="O31" s="25">
        <f>SUM(O16:O29)</f>
        <v>99.999766666666687</v>
      </c>
      <c r="P31" s="26" t="s">
        <v>24</v>
      </c>
      <c r="Q31" s="28"/>
      <c r="R31" s="27">
        <f>SUM(R16:R29)</f>
        <v>99.999733333333339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99.999900000000025</v>
      </c>
      <c r="X31" s="28" t="s">
        <v>24</v>
      </c>
      <c r="Y31" s="25">
        <f>SUM(Y16:Y29)</f>
        <v>99.999993333333322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'[5]Pipeline Data'!P9</f>
        <v>1050.6875333333335</v>
      </c>
      <c r="G39" s="4"/>
      <c r="H39" s="4"/>
      <c r="I39" s="32">
        <f>'[5]Pipeline Data'!S9</f>
        <v>1057.7095333333336</v>
      </c>
      <c r="J39" s="6"/>
      <c r="K39" s="4"/>
      <c r="L39" s="32">
        <f>'[5]Pipeline Data'!M9</f>
        <v>1060.0886666666668</v>
      </c>
      <c r="M39" s="4"/>
      <c r="N39" s="4"/>
      <c r="O39" s="31">
        <f>'[5]Pipeline Data'!Y9</f>
        <v>1063.5786333333335</v>
      </c>
      <c r="P39" s="4"/>
      <c r="Q39" s="6"/>
      <c r="R39" s="32">
        <f>'[5]Pipeline Data'!V9</f>
        <v>1092.2666666666664</v>
      </c>
      <c r="S39" s="4"/>
      <c r="T39" s="4"/>
      <c r="U39" s="32">
        <v>1027.43</v>
      </c>
      <c r="V39" s="4"/>
      <c r="W39" s="31">
        <f>'[5]Pipeline Data'!G9</f>
        <v>1042.4970000000001</v>
      </c>
      <c r="X39" s="6"/>
      <c r="Y39" s="32">
        <f>'[5]Pipeline Data'!J9</f>
        <v>1049.0666666666666</v>
      </c>
      <c r="Z39" s="6"/>
    </row>
    <row r="40" spans="1:26" x14ac:dyDescent="0.2">
      <c r="C40" t="s">
        <v>54</v>
      </c>
      <c r="F40" s="33">
        <f>[5]HeatingValue!N26</f>
        <v>1048.5</v>
      </c>
      <c r="I40" s="34">
        <f>[5]HeatingValue!Q26</f>
        <v>1054.98</v>
      </c>
      <c r="J40" s="9"/>
      <c r="L40" s="34">
        <f>[5]HeatingValue!T26</f>
        <v>1057.31</v>
      </c>
      <c r="O40" s="33">
        <f>[5]HeatingValue!Z26</f>
        <v>1061.0899999999999</v>
      </c>
      <c r="Q40" s="9"/>
      <c r="R40" s="33">
        <f>[5]HeatingValue!W26</f>
        <v>1090.1500000000001</v>
      </c>
      <c r="U40" s="35">
        <v>1024.7</v>
      </c>
      <c r="W40" s="33">
        <f>[5]HeatingValue!K26</f>
        <v>1039.77</v>
      </c>
      <c r="X40" s="9"/>
      <c r="Y40" s="33">
        <f>[5]HeatingValue!E26</f>
        <v>1046.21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'[5]Pipeline Data'!P11</f>
        <v>0.60332000000000008</v>
      </c>
      <c r="G44" s="37"/>
      <c r="H44" s="37"/>
      <c r="I44" s="37">
        <f>'[5]Pipeline Data'!S11</f>
        <v>0.59603666666666666</v>
      </c>
      <c r="J44" s="38"/>
      <c r="K44" s="37"/>
      <c r="L44" s="37">
        <f>'[5]Pipeline Data'!M11</f>
        <v>0.59</v>
      </c>
      <c r="M44" s="37"/>
      <c r="N44" s="37"/>
      <c r="O44" s="36">
        <f>'[5]Pipeline Data'!Y11</f>
        <v>0.62456666666666671</v>
      </c>
      <c r="P44" s="37"/>
      <c r="Q44" s="38"/>
      <c r="R44" s="37">
        <f>'[5]Pipeline Data'!V11</f>
        <v>0.64537999999999984</v>
      </c>
      <c r="S44" s="37"/>
      <c r="T44" s="37"/>
      <c r="U44" s="37">
        <v>0.95437700000000003</v>
      </c>
      <c r="V44" s="37"/>
      <c r="W44" s="36">
        <f>'[5]Pipeline Data'!G11</f>
        <v>0.59209999999999996</v>
      </c>
      <c r="X44" s="9"/>
      <c r="Y44" s="37">
        <f>'[5]Pipeline Data'!J11</f>
        <v>0.59859666666666678</v>
      </c>
      <c r="Z44" s="9"/>
    </row>
    <row r="45" spans="1:26" ht="13.5" thickBot="1" x14ac:dyDescent="0.25">
      <c r="C45" t="s">
        <v>57</v>
      </c>
      <c r="F45" s="39">
        <f>[5]SpecGravity!I25</f>
        <v>0.60195900000000002</v>
      </c>
      <c r="G45" s="26"/>
      <c r="H45" s="26"/>
      <c r="I45" s="40">
        <f>[5]SpecGravity!L25</f>
        <v>0.59435700000000002</v>
      </c>
      <c r="J45" s="28"/>
      <c r="K45" s="26"/>
      <c r="L45" s="40">
        <f>[5]SpecGravity!O25</f>
        <v>0.58875500000000003</v>
      </c>
      <c r="M45" s="26"/>
      <c r="N45" s="26"/>
      <c r="O45" s="39">
        <f>[5]SpecGravity!U25</f>
        <v>0.62297399999999992</v>
      </c>
      <c r="P45" s="26"/>
      <c r="Q45" s="28"/>
      <c r="R45" s="40">
        <f>[5]SpecGravity!R25</f>
        <v>0.644208</v>
      </c>
      <c r="S45" s="26"/>
      <c r="T45" s="26"/>
      <c r="U45" s="40">
        <v>0.591866</v>
      </c>
      <c r="V45" s="26"/>
      <c r="W45" s="39">
        <f>[5]SpecGravity!G25</f>
        <v>0.59056400000000009</v>
      </c>
      <c r="X45" s="28"/>
      <c r="Y45" s="40">
        <f>[5]SpecGravity!E25</f>
        <v>0.596916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44348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6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62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7" ht="13.5" thickBot="1" x14ac:dyDescent="0.25">
      <c r="F6" s="62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63"/>
    </row>
    <row r="12" spans="1:27" x14ac:dyDescent="0.2">
      <c r="A12" s="65" t="s">
        <v>17</v>
      </c>
      <c r="B12" s="65"/>
      <c r="C12" s="65"/>
      <c r="D12" s="65"/>
      <c r="E12" s="15"/>
      <c r="F12" s="111">
        <f>('[6]Pipeline Data'!F7)-1</f>
        <v>44347</v>
      </c>
      <c r="G12" s="112"/>
      <c r="I12" s="112">
        <f>('[6]Pipeline Data'!F7)-1</f>
        <v>44347</v>
      </c>
      <c r="J12" s="113"/>
      <c r="K12" s="114">
        <f>('[6]Pipeline Data'!F7)-1</f>
        <v>44347</v>
      </c>
      <c r="L12" s="115"/>
      <c r="M12" s="115"/>
      <c r="N12" s="116"/>
      <c r="O12" s="114">
        <f>('[6]Pipeline Data'!F7)-1</f>
        <v>44347</v>
      </c>
      <c r="P12" s="115"/>
      <c r="Q12" s="116"/>
      <c r="R12" s="114">
        <f>('[6]Pipeline Data'!F7)-1</f>
        <v>44347</v>
      </c>
      <c r="S12" s="115"/>
      <c r="T12" s="116"/>
      <c r="U12" s="64" t="s">
        <v>14</v>
      </c>
      <c r="V12" s="64" t="s">
        <v>14</v>
      </c>
      <c r="W12" s="115">
        <f>K12</f>
        <v>44347</v>
      </c>
      <c r="X12" s="116"/>
      <c r="Y12" s="114">
        <f>('[6]Pipeline Data'!F7)-1</f>
        <v>44347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'[6]Pipeline Data'!P13</f>
        <v>1.1294967741935484</v>
      </c>
      <c r="G16" s="20" t="s">
        <v>24</v>
      </c>
      <c r="I16" s="21">
        <f>'[6]Pipeline Data'!S13</f>
        <v>0.32091612903225808</v>
      </c>
      <c r="J16" s="22" t="s">
        <v>24</v>
      </c>
      <c r="L16" s="21">
        <f>'[6]Pipeline Data'!M13</f>
        <v>0.27870967741935482</v>
      </c>
      <c r="M16" s="20" t="s">
        <v>24</v>
      </c>
      <c r="O16" s="19">
        <f>'[6]Pipeline Data'!Y13</f>
        <v>2.4345806451612901</v>
      </c>
      <c r="P16" s="20" t="s">
        <v>24</v>
      </c>
      <c r="Q16" s="9"/>
      <c r="R16" s="21">
        <f>'[6]Pipeline Data'!V13</f>
        <v>2.4013266666666668</v>
      </c>
      <c r="S16" s="20" t="s">
        <v>24</v>
      </c>
      <c r="U16" s="21">
        <v>1.4158599999999999</v>
      </c>
      <c r="V16" s="20" t="s">
        <v>24</v>
      </c>
      <c r="W16" s="19">
        <f>'[6]Pipeline Data'!G13</f>
        <v>1.119</v>
      </c>
      <c r="X16" s="22" t="s">
        <v>24</v>
      </c>
      <c r="Y16" s="19">
        <f>'[6]Pipeline Data'!J13</f>
        <v>1.0373774193548388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'[6]Pipeline Data'!P14</f>
        <v>0.87586129032258087</v>
      </c>
      <c r="I17" s="21">
        <f>'[6]Pipeline Data'!S14</f>
        <v>0.56206129032258056</v>
      </c>
      <c r="J17" s="9"/>
      <c r="L17" s="21">
        <f>'[6]Pipeline Data'!M14</f>
        <v>0.22645161290322574</v>
      </c>
      <c r="O17" s="19">
        <f>'[6]Pipeline Data'!Y14</f>
        <v>0.97570967741935499</v>
      </c>
      <c r="Q17" s="9"/>
      <c r="R17" s="21">
        <f>'[6]Pipeline Data'!V14</f>
        <v>0.98364000000000007</v>
      </c>
      <c r="U17" s="21">
        <v>0.95437700000000003</v>
      </c>
      <c r="W17" s="19">
        <f>'[6]Pipeline Data'!G14</f>
        <v>0.49159999999999998</v>
      </c>
      <c r="X17" s="9"/>
      <c r="Y17" s="19">
        <f>'[6]Pipeline Data'!J14</f>
        <v>0.71125806451612916</v>
      </c>
      <c r="Z17" s="9"/>
    </row>
    <row r="18" spans="1:26" x14ac:dyDescent="0.2">
      <c r="A18" t="s">
        <v>27</v>
      </c>
      <c r="D18" t="s">
        <v>28</v>
      </c>
      <c r="F18" s="19">
        <f>'[6]Pipeline Data'!P15</f>
        <v>89.876596774193573</v>
      </c>
      <c r="I18" s="21">
        <f>'[6]Pipeline Data'!S15</f>
        <v>92.024035483870989</v>
      </c>
      <c r="J18" s="9"/>
      <c r="L18" s="21">
        <f>'[6]Pipeline Data'!M15</f>
        <v>93.247096774193537</v>
      </c>
      <c r="O18" s="19">
        <f>'[6]Pipeline Data'!Y15</f>
        <v>82.878516129032249</v>
      </c>
      <c r="Q18" s="9"/>
      <c r="R18" s="21">
        <f>'[6]Pipeline Data'!V15</f>
        <v>82.451130000000006</v>
      </c>
      <c r="U18" s="21">
        <v>93.925799999999995</v>
      </c>
      <c r="W18" s="19">
        <f>'[6]Pipeline Data'!G15</f>
        <v>93.590100000000007</v>
      </c>
      <c r="X18" s="9"/>
      <c r="Y18" s="19">
        <f>'[6]Pipeline Data'!J15</f>
        <v>92.232293548387105</v>
      </c>
      <c r="Z18" s="9"/>
    </row>
    <row r="19" spans="1:26" x14ac:dyDescent="0.2">
      <c r="A19" t="s">
        <v>29</v>
      </c>
      <c r="D19" t="s">
        <v>30</v>
      </c>
      <c r="F19" s="19">
        <f>'[6]Pipeline Data'!P16</f>
        <v>7.5698903225806449</v>
      </c>
      <c r="I19" s="21">
        <f>'[6]Pipeline Data'!S16</f>
        <v>6.6308225806451615</v>
      </c>
      <c r="J19" s="9"/>
      <c r="L19" s="21">
        <f>'[6]Pipeline Data'!M16</f>
        <v>5.7809677419354841</v>
      </c>
      <c r="O19" s="19">
        <f>'[6]Pipeline Data'!Y16</f>
        <v>12.922548387096773</v>
      </c>
      <c r="Q19" s="9"/>
      <c r="R19" s="21">
        <f>'[6]Pipeline Data'!V16</f>
        <v>13.355989999999998</v>
      </c>
      <c r="U19" s="21">
        <v>2.9041999999999999</v>
      </c>
      <c r="W19" s="19">
        <f>'[6]Pipeline Data'!G16</f>
        <v>4.6473000000000004</v>
      </c>
      <c r="X19" s="9"/>
      <c r="Y19" s="19">
        <f>'[6]Pipeline Data'!J16</f>
        <v>5.3984677419354847</v>
      </c>
      <c r="Z19" s="9"/>
    </row>
    <row r="20" spans="1:26" x14ac:dyDescent="0.2">
      <c r="A20" t="s">
        <v>31</v>
      </c>
      <c r="D20" t="s">
        <v>32</v>
      </c>
      <c r="F20" s="19">
        <f>'[6]Pipeline Data'!P17</f>
        <v>0.4653870967741936</v>
      </c>
      <c r="I20" s="21">
        <f>'[6]Pipeline Data'!S17</f>
        <v>0.38036451612903233</v>
      </c>
      <c r="J20" s="9"/>
      <c r="L20" s="21">
        <f>'[6]Pipeline Data'!M17</f>
        <v>0.37064516129032277</v>
      </c>
      <c r="O20" s="19">
        <f>'[6]Pipeline Data'!Y17</f>
        <v>0.74338709677419357</v>
      </c>
      <c r="Q20" s="9"/>
      <c r="R20" s="21">
        <f>'[6]Pipeline Data'!V17</f>
        <v>0.76686666666666659</v>
      </c>
      <c r="U20" s="21">
        <v>0.56200000000000006</v>
      </c>
      <c r="W20" s="19">
        <f>'[6]Pipeline Data'!G17</f>
        <v>0.12379999999999999</v>
      </c>
      <c r="X20" s="9"/>
      <c r="Y20" s="19">
        <f>'[6]Pipeline Data'!J17</f>
        <v>0.48343548387096774</v>
      </c>
      <c r="Z20" s="9"/>
    </row>
    <row r="21" spans="1:26" x14ac:dyDescent="0.2">
      <c r="A21" t="s">
        <v>33</v>
      </c>
      <c r="D21" t="s">
        <v>34</v>
      </c>
      <c r="F21" s="19">
        <f>'[6]Pipeline Data'!P18</f>
        <v>2.2890322580645162E-2</v>
      </c>
      <c r="I21" s="21">
        <f>'[6]Pipeline Data'!S18</f>
        <v>3.2864516129032253E-2</v>
      </c>
      <c r="J21" s="9"/>
      <c r="L21" s="21">
        <f>'[6]Pipeline Data'!M18</f>
        <v>4.3548387096774208E-2</v>
      </c>
      <c r="O21" s="19">
        <f>'[6]Pipeline Data'!Y18</f>
        <v>1.5161290322580656E-2</v>
      </c>
      <c r="Q21" s="9"/>
      <c r="R21" s="21">
        <f>'[6]Pipeline Data'!V18</f>
        <v>1.4370000000000003E-2</v>
      </c>
      <c r="U21" s="21">
        <v>6.8000000000000005E-2</v>
      </c>
      <c r="W21" s="19">
        <f>'[6]Pipeline Data'!G18</f>
        <v>3.3999999999999998E-3</v>
      </c>
      <c r="X21" s="9"/>
      <c r="Y21" s="19">
        <f>'[6]Pipeline Data'!J18</f>
        <v>3.4212903225806453E-2</v>
      </c>
      <c r="Z21" s="9"/>
    </row>
    <row r="22" spans="1:26" x14ac:dyDescent="0.2">
      <c r="A22" t="s">
        <v>35</v>
      </c>
      <c r="D22" t="s">
        <v>34</v>
      </c>
      <c r="F22" s="19">
        <f>'[6]Pipeline Data'!P19</f>
        <v>4.4441935483870973E-2</v>
      </c>
      <c r="I22" s="21">
        <f>'[6]Pipeline Data'!S19</f>
        <v>3.4222580645161281E-2</v>
      </c>
      <c r="J22" s="9"/>
      <c r="L22" s="21">
        <f>'[6]Pipeline Data'!M19</f>
        <v>4.0000000000000015E-2</v>
      </c>
      <c r="O22" s="19">
        <f>'[6]Pipeline Data'!Y19</f>
        <v>2.6451612903225823E-2</v>
      </c>
      <c r="Q22" s="9"/>
      <c r="R22" s="21">
        <f>'[6]Pipeline Data'!V19</f>
        <v>2.4556666666666668E-2</v>
      </c>
      <c r="U22" s="21">
        <v>9.35E-2</v>
      </c>
      <c r="W22" s="19">
        <f>'[6]Pipeline Data'!G19</f>
        <v>6.7999999999999996E-3</v>
      </c>
      <c r="X22" s="9"/>
      <c r="Y22" s="19">
        <f>'[6]Pipeline Data'!J19</f>
        <v>6.1629032258064501E-2</v>
      </c>
      <c r="Z22" s="9"/>
    </row>
    <row r="23" spans="1:26" x14ac:dyDescent="0.2">
      <c r="A23" t="s">
        <v>36</v>
      </c>
      <c r="D23" t="s">
        <v>37</v>
      </c>
      <c r="F23" s="19">
        <f>'[6]Pipeline Data'!P20</f>
        <v>6.4354838709677429E-3</v>
      </c>
      <c r="I23" s="21">
        <f>'[6]Pipeline Data'!S20</f>
        <v>6.7096774193548389E-3</v>
      </c>
      <c r="J23" s="9"/>
      <c r="L23" s="21">
        <f>'[6]Pipeline Data'!M20</f>
        <v>1.1290322580645168E-2</v>
      </c>
      <c r="O23" s="19">
        <f>'[6]Pipeline Data'!Y20</f>
        <v>1.4516129032258068E-3</v>
      </c>
      <c r="Q23" s="9"/>
      <c r="R23" s="21">
        <f>'[6]Pipeline Data'!V20</f>
        <v>1.3600000000000001E-3</v>
      </c>
      <c r="U23" s="21">
        <v>2.47E-2</v>
      </c>
      <c r="W23" s="19">
        <f>'[6]Pipeline Data'!G20</f>
        <v>8.9999999999999998E-4</v>
      </c>
      <c r="X23" s="9"/>
      <c r="Y23" s="19">
        <f>'[6]Pipeline Data'!J20</f>
        <v>1.4564516129032258E-2</v>
      </c>
      <c r="Z23" s="9"/>
    </row>
    <row r="24" spans="1:26" x14ac:dyDescent="0.2">
      <c r="A24" t="s">
        <v>38</v>
      </c>
      <c r="D24" t="s">
        <v>37</v>
      </c>
      <c r="F24" s="19">
        <f>'[6]Pipeline Data'!P21</f>
        <v>5.9290322580645149E-3</v>
      </c>
      <c r="I24" s="21">
        <f>'[6]Pipeline Data'!S21</f>
        <v>3.761290322580645E-3</v>
      </c>
      <c r="J24" s="9"/>
      <c r="L24" s="21">
        <f>'[6]Pipeline Data'!M21</f>
        <v>3.8709677419354834E-3</v>
      </c>
      <c r="O24" s="19">
        <f>'[6]Pipeline Data'!Y21</f>
        <v>1.3225806451612906E-3</v>
      </c>
      <c r="Q24" s="9"/>
      <c r="R24" s="21">
        <f>'[6]Pipeline Data'!V21</f>
        <v>1.2333333333333332E-3</v>
      </c>
      <c r="U24" s="21">
        <v>2.0400000000000001E-2</v>
      </c>
      <c r="W24" s="19">
        <f>'[6]Pipeline Data'!G21</f>
        <v>1E-4</v>
      </c>
      <c r="X24" s="9"/>
      <c r="Y24" s="19">
        <f>'[6]Pipeline Data'!J21</f>
        <v>8.8354838709677405E-3</v>
      </c>
      <c r="Z24" s="9"/>
    </row>
    <row r="25" spans="1:26" x14ac:dyDescent="0.2">
      <c r="A25" t="s">
        <v>39</v>
      </c>
      <c r="D25" t="s">
        <v>40</v>
      </c>
      <c r="F25" s="19">
        <f>'[6]Pipeline Data'!P22</f>
        <v>3.0870967741935479E-3</v>
      </c>
      <c r="I25" s="21">
        <f>'[6]Pipeline Data'!S22</f>
        <v>4.2161290322580659E-3</v>
      </c>
      <c r="J25" s="9"/>
      <c r="L25" s="21">
        <f>'[6]Pipeline Data'!M22</f>
        <v>0</v>
      </c>
      <c r="O25" s="19">
        <f>'[6]Pipeline Data'!Y22</f>
        <v>9.0322580645161308E-4</v>
      </c>
      <c r="Q25" s="9"/>
      <c r="R25" s="21">
        <f>'[6]Pipeline Data'!V22</f>
        <v>6.3333333333333346E-5</v>
      </c>
      <c r="U25" s="21">
        <v>3.0349999999999999E-2</v>
      </c>
      <c r="W25" s="19">
        <f>'[6]Pipeline Data'!G22</f>
        <v>1E-4</v>
      </c>
      <c r="X25" s="9"/>
      <c r="Y25" s="19">
        <f>'[6]Pipeline Data'!J22</f>
        <v>1.7525806451612908E-2</v>
      </c>
      <c r="Z25" s="9"/>
    </row>
    <row r="26" spans="1:26" x14ac:dyDescent="0.2">
      <c r="A26" s="65" t="s">
        <v>41</v>
      </c>
      <c r="B26" s="65"/>
      <c r="C26" s="65"/>
      <c r="D26" t="s">
        <v>42</v>
      </c>
      <c r="F26" s="19">
        <f>'[6]Pipeline Data'!P23</f>
        <v>0</v>
      </c>
      <c r="I26" s="21">
        <f>'[6]Pipeline Data'!S23</f>
        <v>0</v>
      </c>
      <c r="J26" s="9"/>
      <c r="L26" s="21">
        <f>'[6]Pipeline Data'!M23</f>
        <v>0</v>
      </c>
      <c r="O26" s="19">
        <f>'[6]Pipeline Data'!Y23</f>
        <v>0</v>
      </c>
      <c r="Q26" s="9"/>
      <c r="R26" s="21">
        <f>'[6]Pipeline Data'!V23</f>
        <v>0</v>
      </c>
      <c r="U26" s="21">
        <v>0</v>
      </c>
      <c r="W26" s="19">
        <f>'[6]Pipeline Data'!G23</f>
        <v>1.6799999999999999E-2</v>
      </c>
      <c r="X26" s="9"/>
      <c r="Y26" s="19">
        <f>'[6]Pipeline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'[6]Pipeline Data'!P24</f>
        <v>0</v>
      </c>
      <c r="I27" s="21">
        <f>'[6]Pipeline Data'!S24</f>
        <v>0</v>
      </c>
      <c r="J27" s="9"/>
      <c r="L27" s="21">
        <f>'[6]Pipeline Data'!M24</f>
        <v>0</v>
      </c>
      <c r="O27" s="19">
        <f>'[6]Pipeline Data'!Y24</f>
        <v>0</v>
      </c>
      <c r="Q27" s="9"/>
      <c r="R27" s="21">
        <f>'[6]Pipeline Data'!V24</f>
        <v>0</v>
      </c>
      <c r="U27" s="21">
        <v>0</v>
      </c>
      <c r="W27" s="19">
        <f>'[6]Pipeline Data'!G24</f>
        <v>0</v>
      </c>
      <c r="X27" s="9"/>
      <c r="Y27" s="19">
        <f>'[6]Pipeline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'[6]Pipeline Data'!P25</f>
        <v>0</v>
      </c>
      <c r="I28" s="21">
        <f>'[6]Pipeline Data'!S25</f>
        <v>0</v>
      </c>
      <c r="J28" s="9"/>
      <c r="L28" s="21">
        <f>'[6]Pipeline Data'!M25</f>
        <v>0</v>
      </c>
      <c r="O28" s="19">
        <f>'[6]Pipeline Data'!Y25</f>
        <v>0</v>
      </c>
      <c r="Q28" s="9"/>
      <c r="R28" s="21">
        <f>'[6]Pipeline Data'!V25</f>
        <v>0</v>
      </c>
      <c r="U28" s="21">
        <v>0</v>
      </c>
      <c r="W28" s="19">
        <f>'[6]Pipeline Data'!G25</f>
        <v>0</v>
      </c>
      <c r="X28" s="9"/>
      <c r="Y28" s="19">
        <f>'[6]Pipeline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'[6]Pipeline Data'!P26</f>
        <v>0</v>
      </c>
      <c r="I29" s="24">
        <f>'[6]Pipeline Data'!S26</f>
        <v>0</v>
      </c>
      <c r="J29" s="9"/>
      <c r="L29" s="24">
        <f>'[6]Pipeline Data'!M26</f>
        <v>0</v>
      </c>
      <c r="O29" s="23">
        <f>'[6]Pipeline Data'!Y26</f>
        <v>0</v>
      </c>
      <c r="Q29" s="9"/>
      <c r="R29" s="24">
        <f>'[6]Pipeline Data'!V26</f>
        <v>0</v>
      </c>
      <c r="U29" s="24">
        <v>0</v>
      </c>
      <c r="W29" s="23">
        <f>'[6]Pipeline Data'!G26</f>
        <v>0</v>
      </c>
      <c r="X29" s="9"/>
      <c r="Y29" s="23">
        <f>'[6]Pipeline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100.0000161290323</v>
      </c>
      <c r="G31" s="26" t="s">
        <v>24</v>
      </c>
      <c r="H31" s="26"/>
      <c r="I31" s="27">
        <f>SUM(I16:I29)</f>
        <v>99.999974193548425</v>
      </c>
      <c r="J31" s="28" t="s">
        <v>24</v>
      </c>
      <c r="K31" s="26"/>
      <c r="L31" s="27">
        <f>SUM(L16:L29)</f>
        <v>100.00258064516129</v>
      </c>
      <c r="M31" s="26" t="s">
        <v>24</v>
      </c>
      <c r="N31" s="26"/>
      <c r="O31" s="25">
        <f>SUM(O16:O29)</f>
        <v>100.00003225806452</v>
      </c>
      <c r="P31" s="26" t="s">
        <v>24</v>
      </c>
      <c r="Q31" s="28"/>
      <c r="R31" s="27">
        <f>SUM(R16:R29)</f>
        <v>100.00053666666669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99.999900000000025</v>
      </c>
      <c r="X31" s="28" t="s">
        <v>24</v>
      </c>
      <c r="Y31" s="25">
        <f>SUM(Y16:Y29)</f>
        <v>99.999600000000015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'[6]Pipeline Data'!P9</f>
        <v>1061.1845806451611</v>
      </c>
      <c r="G39" s="4"/>
      <c r="H39" s="4"/>
      <c r="I39" s="32">
        <f>'[6]Pipeline Data'!S9</f>
        <v>1064.068806451613</v>
      </c>
      <c r="J39" s="6"/>
      <c r="K39" s="4"/>
      <c r="L39" s="32">
        <f>'[6]Pipeline Data'!M9</f>
        <v>1061.8483870967741</v>
      </c>
      <c r="M39" s="4"/>
      <c r="N39" s="4"/>
      <c r="O39" s="31">
        <f>'[6]Pipeline Data'!Y9</f>
        <v>1091.3085161290323</v>
      </c>
      <c r="P39" s="4"/>
      <c r="Q39" s="6"/>
      <c r="R39" s="32">
        <f>'[6]Pipeline Data'!V9</f>
        <v>1093.6266666666666</v>
      </c>
      <c r="S39" s="4"/>
      <c r="T39" s="4"/>
      <c r="U39" s="32">
        <v>1027.43</v>
      </c>
      <c r="V39" s="4"/>
      <c r="W39" s="31">
        <f>'[6]Pipeline Data'!G9</f>
        <v>1035.7180000000001</v>
      </c>
      <c r="X39" s="6"/>
      <c r="Y39" s="32">
        <f>'[6]Pipeline Data'!J9</f>
        <v>1049.0032258064514</v>
      </c>
      <c r="Z39" s="6"/>
    </row>
    <row r="40" spans="1:26" x14ac:dyDescent="0.2">
      <c r="C40" t="s">
        <v>54</v>
      </c>
      <c r="F40" s="33">
        <f>[6]HeatingValue!N26</f>
        <v>1058.75</v>
      </c>
      <c r="I40" s="34">
        <f>[6]HeatingValue!Q26</f>
        <v>1061.07</v>
      </c>
      <c r="J40" s="9"/>
      <c r="L40" s="34">
        <f>[6]HeatingValue!T26</f>
        <v>1058.8399999999999</v>
      </c>
      <c r="O40" s="33">
        <f>[6]HeatingValue!Z26</f>
        <v>1088.45</v>
      </c>
      <c r="Q40" s="9"/>
      <c r="R40" s="33">
        <f>[6]HeatingValue!W26</f>
        <v>1092</v>
      </c>
      <c r="U40" s="35">
        <v>1024.7</v>
      </c>
      <c r="W40" s="33">
        <f>[6]HeatingValue!K26</f>
        <v>1033.25</v>
      </c>
      <c r="X40" s="9"/>
      <c r="Y40" s="33">
        <f>[6]HeatingValue!E26</f>
        <v>1046.24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'[6]Pipeline Data'!P11</f>
        <v>0.61068064516129028</v>
      </c>
      <c r="G44" s="37"/>
      <c r="H44" s="37"/>
      <c r="I44" s="37">
        <f>'[6]Pipeline Data'!S11</f>
        <v>0.59888387096774187</v>
      </c>
      <c r="J44" s="38"/>
      <c r="K44" s="37"/>
      <c r="L44" s="37">
        <f>'[6]Pipeline Data'!M11</f>
        <v>0.59</v>
      </c>
      <c r="M44" s="37"/>
      <c r="N44" s="37"/>
      <c r="O44" s="36">
        <f>'[6]Pipeline Data'!Y11</f>
        <v>0.64525806451612899</v>
      </c>
      <c r="P44" s="37"/>
      <c r="Q44" s="38"/>
      <c r="R44" s="37">
        <f>'[6]Pipeline Data'!V11</f>
        <v>0.64648333333333341</v>
      </c>
      <c r="S44" s="37"/>
      <c r="T44" s="37"/>
      <c r="U44" s="37">
        <v>0.95437700000000003</v>
      </c>
      <c r="V44" s="37"/>
      <c r="W44" s="36">
        <f>'[6]Pipeline Data'!G11</f>
        <v>0.58809999999999996</v>
      </c>
      <c r="X44" s="9"/>
      <c r="Y44" s="37">
        <f>'[6]Pipeline Data'!J11</f>
        <v>0.59934516129032256</v>
      </c>
      <c r="Z44" s="9"/>
    </row>
    <row r="45" spans="1:26" ht="13.5" thickBot="1" x14ac:dyDescent="0.25">
      <c r="C45" t="s">
        <v>57</v>
      </c>
      <c r="F45" s="39">
        <f>[6]SpecGravity!I25</f>
        <v>0.60927300000000006</v>
      </c>
      <c r="G45" s="26"/>
      <c r="H45" s="26"/>
      <c r="I45" s="40">
        <f>[6]SpecGravity!L25</f>
        <v>0.59705700000000006</v>
      </c>
      <c r="J45" s="28"/>
      <c r="K45" s="26"/>
      <c r="L45" s="40">
        <f>[6]SpecGravity!O25</f>
        <v>0.58989399999999992</v>
      </c>
      <c r="M45" s="26"/>
      <c r="N45" s="26"/>
      <c r="O45" s="39">
        <f>[6]SpecGravity!U25</f>
        <v>0.643536</v>
      </c>
      <c r="P45" s="26"/>
      <c r="Q45" s="28"/>
      <c r="R45" s="40">
        <f>[6]SpecGravity!R25</f>
        <v>0.64548600000000012</v>
      </c>
      <c r="S45" s="26"/>
      <c r="T45" s="26"/>
      <c r="U45" s="40">
        <v>0.591866</v>
      </c>
      <c r="V45" s="26"/>
      <c r="W45" s="39">
        <f>[6]SpecGravity!G25</f>
        <v>0.58669199999999999</v>
      </c>
      <c r="X45" s="28"/>
      <c r="Y45" s="40">
        <f>[6]SpecGravity!E25</f>
        <v>0.59766100000000011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44378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7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7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7" ht="13.5" thickBot="1" x14ac:dyDescent="0.25">
      <c r="F6" s="71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68"/>
    </row>
    <row r="12" spans="1:27" x14ac:dyDescent="0.2">
      <c r="A12" s="66" t="s">
        <v>17</v>
      </c>
      <c r="B12" s="66"/>
      <c r="C12" s="66"/>
      <c r="D12" s="66"/>
      <c r="E12" s="15"/>
      <c r="F12" s="111">
        <f>('[7]Pipeline Data'!F7)-1</f>
        <v>44377</v>
      </c>
      <c r="G12" s="112"/>
      <c r="I12" s="112">
        <f>('[7]Pipeline Data'!F7)-1</f>
        <v>44377</v>
      </c>
      <c r="J12" s="113"/>
      <c r="K12" s="114">
        <f>('[7]Pipeline Data'!F7)-1</f>
        <v>44377</v>
      </c>
      <c r="L12" s="115"/>
      <c r="M12" s="115"/>
      <c r="N12" s="116"/>
      <c r="O12" s="114">
        <f>('[7]Pipeline Data'!F7)-1</f>
        <v>44377</v>
      </c>
      <c r="P12" s="115"/>
      <c r="Q12" s="116"/>
      <c r="R12" s="114">
        <f>('[7]Pipeline Data'!F7)-1</f>
        <v>44377</v>
      </c>
      <c r="S12" s="115"/>
      <c r="T12" s="116"/>
      <c r="U12" s="69" t="s">
        <v>14</v>
      </c>
      <c r="V12" s="69" t="s">
        <v>14</v>
      </c>
      <c r="W12" s="115">
        <f>K12</f>
        <v>44377</v>
      </c>
      <c r="X12" s="116"/>
      <c r="Y12" s="114">
        <f>('[7]Pipeline Data'!F7)-1</f>
        <v>44377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'[7]Pipeline Data'!P13</f>
        <v>1.2322366666666669</v>
      </c>
      <c r="G16" s="20" t="s">
        <v>24</v>
      </c>
      <c r="I16" s="21">
        <f>'[7]Pipeline Data'!S13</f>
        <v>0.32024666666666673</v>
      </c>
      <c r="J16" s="22" t="s">
        <v>24</v>
      </c>
      <c r="L16" s="21">
        <f>'[7]Pipeline Data'!M13</f>
        <v>0.27500000000000002</v>
      </c>
      <c r="M16" s="20" t="s">
        <v>24</v>
      </c>
      <c r="O16" s="19">
        <f>'[7]Pipeline Data'!Y13</f>
        <v>2.289966666666666</v>
      </c>
      <c r="P16" s="20" t="s">
        <v>24</v>
      </c>
      <c r="Q16" s="9"/>
      <c r="R16" s="21">
        <f>'[7]Pipeline Data'!V13</f>
        <v>2.3049833333333334</v>
      </c>
      <c r="S16" s="20" t="s">
        <v>24</v>
      </c>
      <c r="U16" s="21">
        <v>1.4158599999999999</v>
      </c>
      <c r="V16" s="20" t="s">
        <v>24</v>
      </c>
      <c r="W16" s="19">
        <f>'[7]Pipeline Data'!G13</f>
        <v>1.1266</v>
      </c>
      <c r="X16" s="22" t="s">
        <v>24</v>
      </c>
      <c r="Y16" s="19">
        <f>'[7]Pipeline Data'!J13</f>
        <v>1.0001700000000002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'[7]Pipeline Data'!P14</f>
        <v>0.78708</v>
      </c>
      <c r="I17" s="21">
        <f>'[7]Pipeline Data'!S14</f>
        <v>0.51360000000000006</v>
      </c>
      <c r="J17" s="9"/>
      <c r="L17" s="21">
        <f>'[7]Pipeline Data'!M14</f>
        <v>0.22299999999999998</v>
      </c>
      <c r="O17" s="19">
        <f>'[7]Pipeline Data'!Y14</f>
        <v>0.98043333333333349</v>
      </c>
      <c r="Q17" s="9"/>
      <c r="R17" s="21">
        <f>'[7]Pipeline Data'!V14</f>
        <v>0.97521666666666651</v>
      </c>
      <c r="U17" s="21">
        <v>0.95437700000000003</v>
      </c>
      <c r="W17" s="19">
        <f>'[7]Pipeline Data'!G14</f>
        <v>0.45400000000000001</v>
      </c>
      <c r="X17" s="9"/>
      <c r="Y17" s="19">
        <f>'[7]Pipeline Data'!J14</f>
        <v>0.60794666666666652</v>
      </c>
      <c r="Z17" s="9"/>
    </row>
    <row r="18" spans="1:26" x14ac:dyDescent="0.2">
      <c r="A18" t="s">
        <v>27</v>
      </c>
      <c r="D18" t="s">
        <v>28</v>
      </c>
      <c r="F18" s="19">
        <f>'[7]Pipeline Data'!P15</f>
        <v>89.551630000000017</v>
      </c>
      <c r="I18" s="21">
        <f>'[7]Pipeline Data'!S15</f>
        <v>92.432083333333324</v>
      </c>
      <c r="J18" s="9"/>
      <c r="L18" s="21">
        <f>'[7]Pipeline Data'!M15</f>
        <v>93.35466666666666</v>
      </c>
      <c r="O18" s="19">
        <f>'[7]Pipeline Data'!Y15</f>
        <v>83.862733333333338</v>
      </c>
      <c r="Q18" s="9"/>
      <c r="R18" s="21">
        <f>'[7]Pipeline Data'!V15</f>
        <v>83.428319999999999</v>
      </c>
      <c r="U18" s="21">
        <v>93.925799999999995</v>
      </c>
      <c r="W18" s="19">
        <f>'[7]Pipeline Data'!G15</f>
        <v>93.611500000000007</v>
      </c>
      <c r="X18" s="9"/>
      <c r="Y18" s="19">
        <f>'[7]Pipeline Data'!J15</f>
        <v>92.465253333333337</v>
      </c>
      <c r="Z18" s="9"/>
    </row>
    <row r="19" spans="1:26" x14ac:dyDescent="0.2">
      <c r="A19" t="s">
        <v>29</v>
      </c>
      <c r="D19" t="s">
        <v>30</v>
      </c>
      <c r="F19" s="19">
        <f>'[7]Pipeline Data'!P16</f>
        <v>7.8290366666666671</v>
      </c>
      <c r="I19" s="21">
        <f>'[7]Pipeline Data'!S16</f>
        <v>6.2592900000000009</v>
      </c>
      <c r="J19" s="9"/>
      <c r="L19" s="21">
        <f>'[7]Pipeline Data'!M16</f>
        <v>5.6863333333333337</v>
      </c>
      <c r="O19" s="19">
        <f>'[7]Pipeline Data'!Y16</f>
        <v>11.995133333333337</v>
      </c>
      <c r="Q19" s="9"/>
      <c r="R19" s="21">
        <f>'[7]Pipeline Data'!V16</f>
        <v>12.411296666666665</v>
      </c>
      <c r="U19" s="21">
        <v>2.9041999999999999</v>
      </c>
      <c r="W19" s="19">
        <f>'[7]Pipeline Data'!G16</f>
        <v>4.6845999999999997</v>
      </c>
      <c r="X19" s="9"/>
      <c r="Y19" s="19">
        <f>'[7]Pipeline Data'!J16</f>
        <v>5.4734199999999982</v>
      </c>
      <c r="Z19" s="9"/>
    </row>
    <row r="20" spans="1:26" x14ac:dyDescent="0.2">
      <c r="A20" t="s">
        <v>31</v>
      </c>
      <c r="D20" t="s">
        <v>32</v>
      </c>
      <c r="F20" s="19">
        <f>'[7]Pipeline Data'!P17</f>
        <v>0.49243333333333328</v>
      </c>
      <c r="I20" s="21">
        <f>'[7]Pipeline Data'!S17</f>
        <v>0.38507000000000002</v>
      </c>
      <c r="J20" s="9"/>
      <c r="L20" s="21">
        <f>'[7]Pipeline Data'!M17</f>
        <v>0.36866666666666659</v>
      </c>
      <c r="O20" s="19">
        <f>'[7]Pipeline Data'!Y17</f>
        <v>0.8151666666666666</v>
      </c>
      <c r="Q20" s="9"/>
      <c r="R20" s="21">
        <f>'[7]Pipeline Data'!V17</f>
        <v>0.83265333333333347</v>
      </c>
      <c r="U20" s="21">
        <v>0.56200000000000006</v>
      </c>
      <c r="W20" s="19">
        <f>'[7]Pipeline Data'!G17</f>
        <v>0.10150000000000001</v>
      </c>
      <c r="X20" s="9"/>
      <c r="Y20" s="19">
        <f>'[7]Pipeline Data'!J17</f>
        <v>0.36215333333333333</v>
      </c>
      <c r="Z20" s="9"/>
    </row>
    <row r="21" spans="1:26" x14ac:dyDescent="0.2">
      <c r="A21" t="s">
        <v>33</v>
      </c>
      <c r="D21" t="s">
        <v>34</v>
      </c>
      <c r="F21" s="19">
        <f>'[7]Pipeline Data'!P18</f>
        <v>2.6913333333333334E-2</v>
      </c>
      <c r="I21" s="21">
        <f>'[7]Pipeline Data'!S18</f>
        <v>3.5116666666666664E-2</v>
      </c>
      <c r="J21" s="9"/>
      <c r="L21" s="21">
        <f>'[7]Pipeline Data'!M18</f>
        <v>4.4666666666666695E-2</v>
      </c>
      <c r="O21" s="19">
        <f>'[7]Pipeline Data'!Y18</f>
        <v>1.9000000000000006E-2</v>
      </c>
      <c r="Q21" s="9"/>
      <c r="R21" s="21">
        <f>'[7]Pipeline Data'!V18</f>
        <v>1.7056666666666668E-2</v>
      </c>
      <c r="U21" s="21">
        <v>6.8000000000000005E-2</v>
      </c>
      <c r="W21" s="19">
        <f>'[7]Pipeline Data'!G18</f>
        <v>1E-3</v>
      </c>
      <c r="X21" s="9"/>
      <c r="Y21" s="19">
        <f>'[7]Pipeline Data'!J18</f>
        <v>1.7396666666666661E-2</v>
      </c>
      <c r="Z21" s="9"/>
    </row>
    <row r="22" spans="1:26" x14ac:dyDescent="0.2">
      <c r="A22" t="s">
        <v>35</v>
      </c>
      <c r="D22" t="s">
        <v>34</v>
      </c>
      <c r="F22" s="19">
        <f>'[7]Pipeline Data'!P19</f>
        <v>5.6803333333333331E-2</v>
      </c>
      <c r="I22" s="21">
        <f>'[7]Pipeline Data'!S19</f>
        <v>3.7769999999999991E-2</v>
      </c>
      <c r="J22" s="9"/>
      <c r="L22" s="21">
        <f>'[7]Pipeline Data'!M19</f>
        <v>3.9000000000000014E-2</v>
      </c>
      <c r="O22" s="19">
        <f>'[7]Pipeline Data'!Y19</f>
        <v>3.2533333333333345E-2</v>
      </c>
      <c r="Q22" s="9"/>
      <c r="R22" s="21">
        <f>'[7]Pipeline Data'!V19</f>
        <v>2.7249999999999996E-2</v>
      </c>
      <c r="U22" s="21">
        <v>9.35E-2</v>
      </c>
      <c r="W22" s="19">
        <f>'[7]Pipeline Data'!G19</f>
        <v>3.0000000000000001E-3</v>
      </c>
      <c r="X22" s="9"/>
      <c r="Y22" s="19">
        <f>'[7]Pipeline Data'!J19</f>
        <v>3.9576666666666656E-2</v>
      </c>
      <c r="Z22" s="9"/>
    </row>
    <row r="23" spans="1:26" x14ac:dyDescent="0.2">
      <c r="A23" t="s">
        <v>36</v>
      </c>
      <c r="D23" t="s">
        <v>37</v>
      </c>
      <c r="F23" s="19">
        <f>'[7]Pipeline Data'!P20</f>
        <v>9.5933333333333322E-3</v>
      </c>
      <c r="I23" s="21">
        <f>'[7]Pipeline Data'!S20</f>
        <v>7.4766666666666688E-3</v>
      </c>
      <c r="J23" s="9"/>
      <c r="L23" s="21">
        <f>'[7]Pipeline Data'!M20</f>
        <v>1.0000000000000004E-2</v>
      </c>
      <c r="O23" s="19">
        <f>'[7]Pipeline Data'!Y20</f>
        <v>2.0666666666666672E-3</v>
      </c>
      <c r="Q23" s="9"/>
      <c r="R23" s="21">
        <f>'[7]Pipeline Data'!V20</f>
        <v>1.4233333333333333E-3</v>
      </c>
      <c r="U23" s="21">
        <v>2.47E-2</v>
      </c>
      <c r="W23" s="19">
        <f>'[7]Pipeline Data'!G20</f>
        <v>8.0000000000000004E-4</v>
      </c>
      <c r="X23" s="9"/>
      <c r="Y23" s="19">
        <f>'[7]Pipeline Data'!J20</f>
        <v>1.3070000000000002E-2</v>
      </c>
      <c r="Z23" s="9"/>
    </row>
    <row r="24" spans="1:26" x14ac:dyDescent="0.2">
      <c r="A24" t="s">
        <v>38</v>
      </c>
      <c r="D24" t="s">
        <v>37</v>
      </c>
      <c r="F24" s="19">
        <f>'[7]Pipeline Data'!P21</f>
        <v>9.6900000000000007E-3</v>
      </c>
      <c r="I24" s="21">
        <f>'[7]Pipeline Data'!S21</f>
        <v>4.5166666666666671E-3</v>
      </c>
      <c r="J24" s="9"/>
      <c r="L24" s="21">
        <f>'[7]Pipeline Data'!M21</f>
        <v>3.3333333333333332E-4</v>
      </c>
      <c r="O24" s="19">
        <f>'[7]Pipeline Data'!Y21</f>
        <v>1.8666666666666671E-3</v>
      </c>
      <c r="Q24" s="9"/>
      <c r="R24" s="21">
        <f>'[7]Pipeline Data'!V21</f>
        <v>1.0999999999999998E-3</v>
      </c>
      <c r="U24" s="21">
        <v>2.0400000000000001E-2</v>
      </c>
      <c r="W24" s="19">
        <f>'[7]Pipeline Data'!G21</f>
        <v>1E-4</v>
      </c>
      <c r="X24" s="9"/>
      <c r="Y24" s="19">
        <f>'[7]Pipeline Data'!J21</f>
        <v>7.2199999999999999E-3</v>
      </c>
      <c r="Z24" s="9"/>
    </row>
    <row r="25" spans="1:26" x14ac:dyDescent="0.2">
      <c r="A25" t="s">
        <v>39</v>
      </c>
      <c r="D25" t="s">
        <v>40</v>
      </c>
      <c r="F25" s="19">
        <f>'[7]Pipeline Data'!P22</f>
        <v>4.5700000000000003E-3</v>
      </c>
      <c r="I25" s="21">
        <f>'[7]Pipeline Data'!S22</f>
        <v>4.8533333333333328E-3</v>
      </c>
      <c r="J25" s="9"/>
      <c r="L25" s="21">
        <f>'[7]Pipeline Data'!M22</f>
        <v>0</v>
      </c>
      <c r="O25" s="19">
        <f>'[7]Pipeline Data'!Y22</f>
        <v>1.0666666666666669E-3</v>
      </c>
      <c r="Q25" s="9"/>
      <c r="R25" s="21">
        <f>'[7]Pipeline Data'!V22</f>
        <v>1.2999999999999999E-4</v>
      </c>
      <c r="U25" s="21">
        <v>3.0349999999999999E-2</v>
      </c>
      <c r="W25" s="19">
        <f>'[7]Pipeline Data'!G22</f>
        <v>1E-4</v>
      </c>
      <c r="X25" s="9"/>
      <c r="Y25" s="19">
        <f>'[7]Pipeline Data'!J22</f>
        <v>1.3469999999999994E-2</v>
      </c>
      <c r="Z25" s="9"/>
    </row>
    <row r="26" spans="1:26" x14ac:dyDescent="0.2">
      <c r="A26" s="66" t="s">
        <v>41</v>
      </c>
      <c r="B26" s="66"/>
      <c r="C26" s="66"/>
      <c r="D26" t="s">
        <v>42</v>
      </c>
      <c r="F26" s="19">
        <f>'[7]Pipeline Data'!P23</f>
        <v>0</v>
      </c>
      <c r="I26" s="21">
        <f>'[7]Pipeline Data'!S23</f>
        <v>0</v>
      </c>
      <c r="J26" s="9"/>
      <c r="L26" s="21">
        <f>'[7]Pipeline Data'!M23</f>
        <v>0</v>
      </c>
      <c r="O26" s="19">
        <f>'[7]Pipeline Data'!Y23</f>
        <v>0</v>
      </c>
      <c r="Q26" s="9"/>
      <c r="R26" s="21">
        <f>'[7]Pipeline Data'!V23</f>
        <v>0</v>
      </c>
      <c r="U26" s="21">
        <v>0</v>
      </c>
      <c r="W26" s="19">
        <f>'[7]Pipeline Data'!G23</f>
        <v>1.6799999999999999E-2</v>
      </c>
      <c r="X26" s="9"/>
      <c r="Y26" s="19">
        <f>'[7]Pipeline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'[7]Pipeline Data'!P24</f>
        <v>0</v>
      </c>
      <c r="I27" s="21">
        <f>'[7]Pipeline Data'!S24</f>
        <v>0</v>
      </c>
      <c r="J27" s="9"/>
      <c r="L27" s="21">
        <f>'[7]Pipeline Data'!M24</f>
        <v>0</v>
      </c>
      <c r="O27" s="19">
        <f>'[7]Pipeline Data'!Y24</f>
        <v>0</v>
      </c>
      <c r="Q27" s="9"/>
      <c r="R27" s="21">
        <f>'[7]Pipeline Data'!V24</f>
        <v>0</v>
      </c>
      <c r="U27" s="21">
        <v>0</v>
      </c>
      <c r="W27" s="19">
        <f>'[7]Pipeline Data'!G24</f>
        <v>0</v>
      </c>
      <c r="X27" s="9"/>
      <c r="Y27" s="19">
        <f>'[7]Pipeline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'[7]Pipeline Data'!P25</f>
        <v>0</v>
      </c>
      <c r="I28" s="21">
        <f>'[7]Pipeline Data'!S25</f>
        <v>0</v>
      </c>
      <c r="J28" s="9"/>
      <c r="L28" s="21">
        <f>'[7]Pipeline Data'!M25</f>
        <v>0</v>
      </c>
      <c r="O28" s="19">
        <f>'[7]Pipeline Data'!Y25</f>
        <v>0</v>
      </c>
      <c r="Q28" s="9"/>
      <c r="R28" s="21">
        <f>'[7]Pipeline Data'!V25</f>
        <v>0</v>
      </c>
      <c r="U28" s="21">
        <v>0</v>
      </c>
      <c r="W28" s="19">
        <f>'[7]Pipeline Data'!G25</f>
        <v>0</v>
      </c>
      <c r="X28" s="9"/>
      <c r="Y28" s="19">
        <f>'[7]Pipeline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'[7]Pipeline Data'!P26</f>
        <v>0</v>
      </c>
      <c r="I29" s="24">
        <f>'[7]Pipeline Data'!S26</f>
        <v>0</v>
      </c>
      <c r="J29" s="9"/>
      <c r="L29" s="24">
        <f>'[7]Pipeline Data'!M26</f>
        <v>0</v>
      </c>
      <c r="O29" s="23">
        <f>'[7]Pipeline Data'!Y26</f>
        <v>0</v>
      </c>
      <c r="Q29" s="9"/>
      <c r="R29" s="24">
        <f>'[7]Pipeline Data'!V26</f>
        <v>0</v>
      </c>
      <c r="U29" s="24">
        <v>0</v>
      </c>
      <c r="W29" s="23">
        <f>'[7]Pipeline Data'!G26</f>
        <v>0</v>
      </c>
      <c r="X29" s="9"/>
      <c r="Y29" s="23">
        <f>'[7]Pipeline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99.9999866666667</v>
      </c>
      <c r="G31" s="26" t="s">
        <v>24</v>
      </c>
      <c r="H31" s="26"/>
      <c r="I31" s="27">
        <f>SUM(I16:I29)</f>
        <v>100.00002333333332</v>
      </c>
      <c r="J31" s="28" t="s">
        <v>24</v>
      </c>
      <c r="K31" s="26"/>
      <c r="L31" s="27">
        <f>SUM(L16:L29)</f>
        <v>100.00166666666668</v>
      </c>
      <c r="M31" s="26" t="s">
        <v>24</v>
      </c>
      <c r="N31" s="26"/>
      <c r="O31" s="25">
        <f>SUM(O16:O29)</f>
        <v>99.999966666666694</v>
      </c>
      <c r="P31" s="26" t="s">
        <v>24</v>
      </c>
      <c r="Q31" s="28"/>
      <c r="R31" s="27">
        <f>SUM(R16:R29)</f>
        <v>99.999429999999975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100.00000000000003</v>
      </c>
      <c r="X31" s="28" t="s">
        <v>24</v>
      </c>
      <c r="Y31" s="25">
        <f>SUM(Y16:Y29)</f>
        <v>99.999676666666673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'[7]Pipeline Data'!P9</f>
        <v>1064.0868999999996</v>
      </c>
      <c r="G39" s="4"/>
      <c r="H39" s="4"/>
      <c r="I39" s="32">
        <f>'[7]Pipeline Data'!S9</f>
        <v>1061.9876999999999</v>
      </c>
      <c r="J39" s="6"/>
      <c r="K39" s="4"/>
      <c r="L39" s="32">
        <f>'[7]Pipeline Data'!M9</f>
        <v>1061.0883333333334</v>
      </c>
      <c r="M39" s="4"/>
      <c r="N39" s="4"/>
      <c r="O39" s="31">
        <f>'[7]Pipeline Data'!Y9</f>
        <v>1086.9583999999998</v>
      </c>
      <c r="P39" s="4"/>
      <c r="Q39" s="6"/>
      <c r="R39" s="32">
        <f>'[7]Pipeline Data'!V9</f>
        <v>1089.4633333333334</v>
      </c>
      <c r="S39" s="4"/>
      <c r="T39" s="4"/>
      <c r="U39" s="32">
        <v>1027.43</v>
      </c>
      <c r="V39" s="4"/>
      <c r="W39" s="31">
        <f>'[7]Pipeline Data'!G9</f>
        <v>1035.8219999999999</v>
      </c>
      <c r="X39" s="6"/>
      <c r="Y39" s="32">
        <f>'[7]Pipeline Data'!J9</f>
        <v>1048.0133333333333</v>
      </c>
      <c r="Z39" s="6"/>
    </row>
    <row r="40" spans="1:26" x14ac:dyDescent="0.2">
      <c r="C40" t="s">
        <v>54</v>
      </c>
      <c r="F40" s="33">
        <f>[7]HeatingValue!N26</f>
        <v>1061.5</v>
      </c>
      <c r="I40" s="34">
        <f>[7]HeatingValue!Q26</f>
        <v>1059.56</v>
      </c>
      <c r="J40" s="9"/>
      <c r="L40" s="34">
        <f>[7]HeatingValue!T26</f>
        <v>1058.26</v>
      </c>
      <c r="O40" s="33">
        <f>[7]HeatingValue!Z26</f>
        <v>1084.07</v>
      </c>
      <c r="Q40" s="9"/>
      <c r="R40" s="33">
        <f>[7]HeatingValue!W26</f>
        <v>1087.24</v>
      </c>
      <c r="U40" s="35">
        <v>1024.7</v>
      </c>
      <c r="W40" s="33">
        <f>[7]HeatingValue!K26</f>
        <v>1033.1500000000001</v>
      </c>
      <c r="X40" s="9"/>
      <c r="Y40" s="33">
        <f>[7]HeatingValue!E26</f>
        <v>1045.42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'[7]Pipeline Data'!P11</f>
        <v>0.61219000000000012</v>
      </c>
      <c r="G44" s="37"/>
      <c r="H44" s="37"/>
      <c r="I44" s="37">
        <f>'[7]Pipeline Data'!S11</f>
        <v>0.59677333333333338</v>
      </c>
      <c r="J44" s="38"/>
      <c r="K44" s="37"/>
      <c r="L44" s="37">
        <f>'[7]Pipeline Data'!M11</f>
        <v>0.59</v>
      </c>
      <c r="M44" s="37"/>
      <c r="N44" s="37"/>
      <c r="O44" s="36">
        <f>'[7]Pipeline Data'!Y11</f>
        <v>0.6409666666666668</v>
      </c>
      <c r="P44" s="37"/>
      <c r="Q44" s="38"/>
      <c r="R44" s="37">
        <f>'[7]Pipeline Data'!V11</f>
        <v>0.64274333333333322</v>
      </c>
      <c r="S44" s="37"/>
      <c r="T44" s="37"/>
      <c r="U44" s="37">
        <v>0.95437700000000003</v>
      </c>
      <c r="V44" s="37"/>
      <c r="W44" s="36">
        <f>'[7]Pipeline Data'!G11</f>
        <v>0.58760000000000001</v>
      </c>
      <c r="X44" s="9"/>
      <c r="Y44" s="37">
        <f>'[7]Pipeline Data'!J11</f>
        <v>0.59662333333333339</v>
      </c>
      <c r="Z44" s="9"/>
    </row>
    <row r="45" spans="1:26" ht="13.5" thickBot="1" x14ac:dyDescent="0.25">
      <c r="C45" t="s">
        <v>57</v>
      </c>
      <c r="F45" s="39">
        <f>[7]SpecGravity!I25</f>
        <v>0.61065100000000005</v>
      </c>
      <c r="G45" s="26"/>
      <c r="H45" s="26"/>
      <c r="I45" s="40">
        <f>[7]SpecGravity!L25</f>
        <v>0.59527999999999992</v>
      </c>
      <c r="J45" s="28"/>
      <c r="K45" s="26"/>
      <c r="L45" s="40">
        <f>[7]SpecGravity!O25</f>
        <v>0.58936199999999994</v>
      </c>
      <c r="M45" s="26"/>
      <c r="N45" s="26"/>
      <c r="O45" s="39">
        <f>[7]SpecGravity!U25</f>
        <v>0.63927800000000001</v>
      </c>
      <c r="P45" s="26"/>
      <c r="Q45" s="28"/>
      <c r="R45" s="40">
        <f>[7]SpecGravity!R25</f>
        <v>0.64139999999999997</v>
      </c>
      <c r="S45" s="26"/>
      <c r="T45" s="26"/>
      <c r="U45" s="40">
        <v>0.591866</v>
      </c>
      <c r="V45" s="26"/>
      <c r="W45" s="39">
        <f>[7]SpecGravity!G25</f>
        <v>0.58609899999999993</v>
      </c>
      <c r="X45" s="28"/>
      <c r="Y45" s="40">
        <f>[7]SpecGravity!E25</f>
        <v>0.59508500000000009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44409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7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ht="13.5" thickBot="1" x14ac:dyDescent="0.25">
      <c r="F6" s="7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75"/>
    </row>
    <row r="12" spans="1:27" x14ac:dyDescent="0.2">
      <c r="A12" s="77" t="s">
        <v>17</v>
      </c>
      <c r="B12" s="77"/>
      <c r="C12" s="77"/>
      <c r="D12" s="77"/>
      <c r="E12" s="15"/>
      <c r="F12" s="111">
        <f>('[8]Pipeline Data'!F7)-1</f>
        <v>44408</v>
      </c>
      <c r="G12" s="112"/>
      <c r="I12" s="112">
        <f>('[8]Pipeline Data'!F7)-1</f>
        <v>44408</v>
      </c>
      <c r="J12" s="113"/>
      <c r="K12" s="114">
        <f>('[8]Pipeline Data'!F7)-1</f>
        <v>44408</v>
      </c>
      <c r="L12" s="115"/>
      <c r="M12" s="115"/>
      <c r="N12" s="116"/>
      <c r="O12" s="114">
        <f>('[8]Pipeline Data'!F7)-1</f>
        <v>44408</v>
      </c>
      <c r="P12" s="115"/>
      <c r="Q12" s="116"/>
      <c r="R12" s="114">
        <f>('[8]Pipeline Data'!F7)-1</f>
        <v>44408</v>
      </c>
      <c r="S12" s="115"/>
      <c r="T12" s="116"/>
      <c r="U12" s="76" t="s">
        <v>14</v>
      </c>
      <c r="V12" s="76" t="s">
        <v>14</v>
      </c>
      <c r="W12" s="115">
        <f>K12</f>
        <v>44408</v>
      </c>
      <c r="X12" s="116"/>
      <c r="Y12" s="114">
        <f>('[8]Pipeline Data'!F7)-1</f>
        <v>44408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'[8]Pipeline Data'!P13</f>
        <v>0.99723548387096761</v>
      </c>
      <c r="G16" s="20" t="s">
        <v>24</v>
      </c>
      <c r="I16" s="21">
        <f>'[8]Pipeline Data'!S13</f>
        <v>0.30775483870967735</v>
      </c>
      <c r="J16" s="22" t="s">
        <v>24</v>
      </c>
      <c r="L16" s="21">
        <f>'[8]Pipeline Data'!M13</f>
        <v>0.27806451612903232</v>
      </c>
      <c r="M16" s="20" t="s">
        <v>24</v>
      </c>
      <c r="O16" s="19">
        <f>'[8]Pipeline Data'!Y13</f>
        <v>2.2341290322580645</v>
      </c>
      <c r="P16" s="20" t="s">
        <v>24</v>
      </c>
      <c r="Q16" s="9"/>
      <c r="R16" s="21">
        <f>'[8]Pipeline Data'!V13</f>
        <v>2.2372000000000005</v>
      </c>
      <c r="S16" s="20" t="s">
        <v>24</v>
      </c>
      <c r="U16" s="21">
        <v>1.4158599999999999</v>
      </c>
      <c r="V16" s="20" t="s">
        <v>24</v>
      </c>
      <c r="W16" s="19">
        <f>'[8]Pipeline Data'!G13</f>
        <v>1.0178</v>
      </c>
      <c r="X16" s="22" t="s">
        <v>24</v>
      </c>
      <c r="Y16" s="19">
        <f>'[8]Pipeline Data'!J13</f>
        <v>0.91427096774193561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'[8]Pipeline Data'!P14</f>
        <v>0.96938709677419366</v>
      </c>
      <c r="I17" s="21">
        <f>'[8]Pipeline Data'!S14</f>
        <v>0.42710322580645166</v>
      </c>
      <c r="J17" s="9"/>
      <c r="L17" s="21">
        <f>'[8]Pipeline Data'!M14</f>
        <v>0.2219354838709677</v>
      </c>
      <c r="O17" s="19">
        <f>'[8]Pipeline Data'!Y14</f>
        <v>0.98158064516129029</v>
      </c>
      <c r="Q17" s="9"/>
      <c r="R17" s="21">
        <f>'[8]Pipeline Data'!V14</f>
        <v>0.969716666666667</v>
      </c>
      <c r="U17" s="21">
        <v>0.95437700000000003</v>
      </c>
      <c r="W17" s="19">
        <f>'[8]Pipeline Data'!G14</f>
        <v>0.44240000000000002</v>
      </c>
      <c r="X17" s="9"/>
      <c r="Y17" s="19">
        <f>'[8]Pipeline Data'!J14</f>
        <v>0.62980645161290338</v>
      </c>
      <c r="Z17" s="9"/>
    </row>
    <row r="18" spans="1:26" x14ac:dyDescent="0.2">
      <c r="A18" t="s">
        <v>27</v>
      </c>
      <c r="D18" t="s">
        <v>28</v>
      </c>
      <c r="F18" s="19">
        <f>'[8]Pipeline Data'!P15</f>
        <v>89.789580645161294</v>
      </c>
      <c r="I18" s="21">
        <f>'[8]Pipeline Data'!S15</f>
        <v>93.307680645161298</v>
      </c>
      <c r="J18" s="9"/>
      <c r="L18" s="21">
        <f>'[8]Pipeline Data'!M15</f>
        <v>93.376129032258063</v>
      </c>
      <c r="O18" s="19">
        <f>'[8]Pipeline Data'!Y15</f>
        <v>83.859677419354824</v>
      </c>
      <c r="Q18" s="9"/>
      <c r="R18" s="21">
        <f>'[8]Pipeline Data'!V15</f>
        <v>83.607979999999998</v>
      </c>
      <c r="U18" s="21">
        <v>93.925799999999995</v>
      </c>
      <c r="W18" s="19">
        <f>'[8]Pipeline Data'!G15</f>
        <v>93.481499999999997</v>
      </c>
      <c r="X18" s="9"/>
      <c r="Y18" s="19">
        <f>'[8]Pipeline Data'!J15</f>
        <v>93.058651612903247</v>
      </c>
      <c r="Z18" s="9"/>
    </row>
    <row r="19" spans="1:26" x14ac:dyDescent="0.2">
      <c r="A19" t="s">
        <v>29</v>
      </c>
      <c r="D19" t="s">
        <v>30</v>
      </c>
      <c r="F19" s="19">
        <f>'[8]Pipeline Data'!P16</f>
        <v>7.5103193548387095</v>
      </c>
      <c r="I19" s="21">
        <f>'[8]Pipeline Data'!S16</f>
        <v>5.5532290322580664</v>
      </c>
      <c r="J19" s="9"/>
      <c r="L19" s="21">
        <f>'[8]Pipeline Data'!M16</f>
        <v>5.6574193548387095</v>
      </c>
      <c r="O19" s="19">
        <f>'[8]Pipeline Data'!Y16</f>
        <v>12.050935483870965</v>
      </c>
      <c r="Q19" s="9"/>
      <c r="R19" s="21">
        <f>'[8]Pipeline Data'!V16</f>
        <v>12.301436666666667</v>
      </c>
      <c r="U19" s="21">
        <v>2.9041999999999999</v>
      </c>
      <c r="W19" s="19">
        <f>'[8]Pipeline Data'!G16</f>
        <v>4.9062999999999999</v>
      </c>
      <c r="X19" s="9"/>
      <c r="Y19" s="19">
        <f>'[8]Pipeline Data'!J16</f>
        <v>4.9598193548387091</v>
      </c>
      <c r="Z19" s="9"/>
    </row>
    <row r="20" spans="1:26" x14ac:dyDescent="0.2">
      <c r="A20" t="s">
        <v>31</v>
      </c>
      <c r="D20" t="s">
        <v>32</v>
      </c>
      <c r="F20" s="19">
        <f>'[8]Pipeline Data'!P17</f>
        <v>0.59424193548387083</v>
      </c>
      <c r="I20" s="21">
        <f>'[8]Pipeline Data'!S17</f>
        <v>0.32380322580645166</v>
      </c>
      <c r="J20" s="9"/>
      <c r="L20" s="21">
        <f>'[8]Pipeline Data'!M17</f>
        <v>0.36999999999999983</v>
      </c>
      <c r="O20" s="19">
        <f>'[8]Pipeline Data'!Y17</f>
        <v>0.81409677419354831</v>
      </c>
      <c r="Q20" s="9"/>
      <c r="R20" s="21">
        <f>'[8]Pipeline Data'!V17</f>
        <v>0.82856666666666667</v>
      </c>
      <c r="U20" s="21">
        <v>0.56200000000000006</v>
      </c>
      <c r="W20" s="19">
        <f>'[8]Pipeline Data'!G17</f>
        <v>0.1244</v>
      </c>
      <c r="X20" s="9"/>
      <c r="Y20" s="19">
        <f>'[8]Pipeline Data'!J17</f>
        <v>0.34371290322580644</v>
      </c>
      <c r="Z20" s="9"/>
    </row>
    <row r="21" spans="1:26" x14ac:dyDescent="0.2">
      <c r="A21" t="s">
        <v>33</v>
      </c>
      <c r="D21" t="s">
        <v>34</v>
      </c>
      <c r="F21" s="19">
        <f>'[8]Pipeline Data'!P18</f>
        <v>3.5248387096774192E-2</v>
      </c>
      <c r="I21" s="21">
        <f>'[8]Pipeline Data'!S18</f>
        <v>3.3158064516129029E-2</v>
      </c>
      <c r="J21" s="9"/>
      <c r="L21" s="21">
        <f>'[8]Pipeline Data'!M18</f>
        <v>4.1935483870967759E-2</v>
      </c>
      <c r="O21" s="19">
        <f>'[8]Pipeline Data'!Y18</f>
        <v>1.9838709677419367E-2</v>
      </c>
      <c r="Q21" s="9"/>
      <c r="R21" s="21">
        <f>'[8]Pipeline Data'!V18</f>
        <v>1.7923333333333333E-2</v>
      </c>
      <c r="U21" s="21">
        <v>6.8000000000000005E-2</v>
      </c>
      <c r="W21" s="19">
        <f>'[8]Pipeline Data'!G18</f>
        <v>3.5999999999999999E-3</v>
      </c>
      <c r="X21" s="9"/>
      <c r="Y21" s="19">
        <f>'[8]Pipeline Data'!J18</f>
        <v>2.4051612903225803E-2</v>
      </c>
      <c r="Z21" s="9"/>
    </row>
    <row r="22" spans="1:26" x14ac:dyDescent="0.2">
      <c r="A22" t="s">
        <v>35</v>
      </c>
      <c r="D22" t="s">
        <v>34</v>
      </c>
      <c r="F22" s="19">
        <f>'[8]Pipeline Data'!P19</f>
        <v>7.1945161290322593E-2</v>
      </c>
      <c r="I22" s="21">
        <f>'[8]Pipeline Data'!S19</f>
        <v>3.2264516129032257E-2</v>
      </c>
      <c r="J22" s="9"/>
      <c r="L22" s="21">
        <f>'[8]Pipeline Data'!M19</f>
        <v>4.161290322580647E-2</v>
      </c>
      <c r="O22" s="19">
        <f>'[8]Pipeline Data'!Y19</f>
        <v>3.4354838709677434E-2</v>
      </c>
      <c r="Q22" s="9"/>
      <c r="R22" s="21">
        <f>'[8]Pipeline Data'!V19</f>
        <v>2.9489999999999999E-2</v>
      </c>
      <c r="U22" s="21">
        <v>9.35E-2</v>
      </c>
      <c r="W22" s="19">
        <f>'[8]Pipeline Data'!G19</f>
        <v>5.4999999999999997E-3</v>
      </c>
      <c r="X22" s="9"/>
      <c r="Y22" s="19">
        <f>'[8]Pipeline Data'!J19</f>
        <v>3.8980645161290316E-2</v>
      </c>
      <c r="Z22" s="9"/>
    </row>
    <row r="23" spans="1:26" x14ac:dyDescent="0.2">
      <c r="A23" t="s">
        <v>36</v>
      </c>
      <c r="D23" t="s">
        <v>37</v>
      </c>
      <c r="F23" s="19">
        <f>'[8]Pipeline Data'!P20</f>
        <v>1.2609677419354837E-2</v>
      </c>
      <c r="I23" s="21">
        <f>'[8]Pipeline Data'!S20</f>
        <v>6.6548387096774199E-3</v>
      </c>
      <c r="J23" s="9"/>
      <c r="L23" s="21">
        <f>'[8]Pipeline Data'!M20</f>
        <v>1.0000000000000004E-2</v>
      </c>
      <c r="O23" s="19">
        <f>'[8]Pipeline Data'!Y20</f>
        <v>2.3870967741935487E-3</v>
      </c>
      <c r="Q23" s="9"/>
      <c r="R23" s="21">
        <f>'[8]Pipeline Data'!V20</f>
        <v>1.6733333333333335E-3</v>
      </c>
      <c r="U23" s="21">
        <v>2.47E-2</v>
      </c>
      <c r="W23" s="19">
        <f>'[8]Pipeline Data'!G20</f>
        <v>8.0000000000000004E-4</v>
      </c>
      <c r="X23" s="9"/>
      <c r="Y23" s="19">
        <f>'[8]Pipeline Data'!J20</f>
        <v>8.4032258064516124E-3</v>
      </c>
      <c r="Z23" s="9"/>
    </row>
    <row r="24" spans="1:26" x14ac:dyDescent="0.2">
      <c r="A24" t="s">
        <v>38</v>
      </c>
      <c r="D24" t="s">
        <v>37</v>
      </c>
      <c r="F24" s="19">
        <f>'[8]Pipeline Data'!P21</f>
        <v>1.2987096774193548E-2</v>
      </c>
      <c r="I24" s="21">
        <f>'[8]Pipeline Data'!S21</f>
        <v>3.816129032258064E-3</v>
      </c>
      <c r="J24" s="9"/>
      <c r="L24" s="21">
        <f>'[8]Pipeline Data'!M21</f>
        <v>2.9032258064516127E-3</v>
      </c>
      <c r="O24" s="19">
        <f>'[8]Pipeline Data'!Y21</f>
        <v>1.8709677419354843E-3</v>
      </c>
      <c r="Q24" s="9"/>
      <c r="R24" s="21">
        <f>'[8]Pipeline Data'!V21</f>
        <v>1.4299999999999998E-3</v>
      </c>
      <c r="U24" s="21">
        <v>2.0400000000000001E-2</v>
      </c>
      <c r="W24" s="19">
        <f>'[8]Pipeline Data'!G21</f>
        <v>2.9999999999999997E-4</v>
      </c>
      <c r="X24" s="9"/>
      <c r="Y24" s="19">
        <f>'[8]Pipeline Data'!J21</f>
        <v>6.8129032258064503E-3</v>
      </c>
      <c r="Z24" s="9"/>
    </row>
    <row r="25" spans="1:26" x14ac:dyDescent="0.2">
      <c r="A25" t="s">
        <v>39</v>
      </c>
      <c r="D25" t="s">
        <v>40</v>
      </c>
      <c r="F25" s="19">
        <f>'[8]Pipeline Data'!P22</f>
        <v>6.4548387096774185E-3</v>
      </c>
      <c r="I25" s="21">
        <f>'[8]Pipeline Data'!S22</f>
        <v>4.5193548387096804E-3</v>
      </c>
      <c r="J25" s="9"/>
      <c r="L25" s="21">
        <f>'[8]Pipeline Data'!M22</f>
        <v>0</v>
      </c>
      <c r="O25" s="19">
        <f>'[8]Pipeline Data'!Y22</f>
        <v>1.0645161290322581E-3</v>
      </c>
      <c r="Q25" s="9"/>
      <c r="R25" s="21">
        <f>'[8]Pipeline Data'!V22</f>
        <v>2.0666666666666668E-4</v>
      </c>
      <c r="U25" s="21">
        <v>3.0349999999999999E-2</v>
      </c>
      <c r="W25" s="19">
        <f>'[8]Pipeline Data'!G22</f>
        <v>5.9999999999999995E-4</v>
      </c>
      <c r="X25" s="9"/>
      <c r="Y25" s="19">
        <f>'[8]Pipeline Data'!J22</f>
        <v>1.5635483870967741E-2</v>
      </c>
      <c r="Z25" s="9"/>
    </row>
    <row r="26" spans="1:26" x14ac:dyDescent="0.2">
      <c r="A26" s="77" t="s">
        <v>41</v>
      </c>
      <c r="B26" s="77"/>
      <c r="C26" s="77"/>
      <c r="D26" t="s">
        <v>42</v>
      </c>
      <c r="F26" s="19">
        <f>'[8]Pipeline Data'!P23</f>
        <v>0</v>
      </c>
      <c r="I26" s="21">
        <f>'[8]Pipeline Data'!S23</f>
        <v>0</v>
      </c>
      <c r="J26" s="9"/>
      <c r="L26" s="21">
        <f>'[8]Pipeline Data'!M23</f>
        <v>0</v>
      </c>
      <c r="O26" s="19">
        <f>'[8]Pipeline Data'!Y23</f>
        <v>0</v>
      </c>
      <c r="Q26" s="9"/>
      <c r="R26" s="21">
        <f>'[8]Pipeline Data'!V23</f>
        <v>0</v>
      </c>
      <c r="U26" s="21">
        <v>0</v>
      </c>
      <c r="W26" s="19">
        <f>'[8]Pipeline Data'!G23</f>
        <v>1.6799999999999999E-2</v>
      </c>
      <c r="X26" s="9"/>
      <c r="Y26" s="19">
        <f>'[8]Pipeline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'[8]Pipeline Data'!P24</f>
        <v>0</v>
      </c>
      <c r="I27" s="21">
        <f>'[8]Pipeline Data'!S24</f>
        <v>0</v>
      </c>
      <c r="J27" s="9"/>
      <c r="L27" s="21">
        <f>'[8]Pipeline Data'!M24</f>
        <v>0</v>
      </c>
      <c r="O27" s="19">
        <f>'[8]Pipeline Data'!Y24</f>
        <v>0</v>
      </c>
      <c r="Q27" s="9"/>
      <c r="R27" s="21">
        <f>'[8]Pipeline Data'!V24</f>
        <v>0</v>
      </c>
      <c r="U27" s="21">
        <v>0</v>
      </c>
      <c r="W27" s="19">
        <f>'[8]Pipeline Data'!G24</f>
        <v>0</v>
      </c>
      <c r="X27" s="9"/>
      <c r="Y27" s="19">
        <f>'[8]Pipeline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'[8]Pipeline Data'!P25</f>
        <v>0</v>
      </c>
      <c r="I28" s="21">
        <f>'[8]Pipeline Data'!S25</f>
        <v>0</v>
      </c>
      <c r="J28" s="9"/>
      <c r="L28" s="21">
        <f>'[8]Pipeline Data'!M25</f>
        <v>0</v>
      </c>
      <c r="O28" s="19">
        <f>'[8]Pipeline Data'!Y25</f>
        <v>0</v>
      </c>
      <c r="Q28" s="9"/>
      <c r="R28" s="21">
        <f>'[8]Pipeline Data'!V25</f>
        <v>0</v>
      </c>
      <c r="U28" s="21">
        <v>0</v>
      </c>
      <c r="W28" s="19">
        <f>'[8]Pipeline Data'!G25</f>
        <v>0</v>
      </c>
      <c r="X28" s="9"/>
      <c r="Y28" s="19">
        <f>'[8]Pipeline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'[8]Pipeline Data'!P26</f>
        <v>0</v>
      </c>
      <c r="I29" s="24">
        <f>'[8]Pipeline Data'!S26</f>
        <v>0</v>
      </c>
      <c r="J29" s="9"/>
      <c r="L29" s="24">
        <f>'[8]Pipeline Data'!M26</f>
        <v>0</v>
      </c>
      <c r="O29" s="23">
        <f>'[8]Pipeline Data'!Y26</f>
        <v>0</v>
      </c>
      <c r="Q29" s="9"/>
      <c r="R29" s="24">
        <f>'[8]Pipeline Data'!V26</f>
        <v>0</v>
      </c>
      <c r="U29" s="24">
        <v>0</v>
      </c>
      <c r="W29" s="23">
        <f>'[8]Pipeline Data'!G26</f>
        <v>0</v>
      </c>
      <c r="X29" s="9"/>
      <c r="Y29" s="23">
        <f>'[8]Pipeline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100.00000967741934</v>
      </c>
      <c r="G31" s="26" t="s">
        <v>24</v>
      </c>
      <c r="H31" s="26"/>
      <c r="I31" s="27">
        <f>SUM(I16:I29)</f>
        <v>99.999983870967768</v>
      </c>
      <c r="J31" s="28" t="s">
        <v>24</v>
      </c>
      <c r="K31" s="26"/>
      <c r="L31" s="27">
        <f>SUM(L16:L29)</f>
        <v>100.00000000000001</v>
      </c>
      <c r="M31" s="26" t="s">
        <v>24</v>
      </c>
      <c r="N31" s="26"/>
      <c r="O31" s="25">
        <f>SUM(O16:O29)</f>
        <v>99.999935483870942</v>
      </c>
      <c r="P31" s="26" t="s">
        <v>24</v>
      </c>
      <c r="Q31" s="28"/>
      <c r="R31" s="27">
        <f>SUM(R16:R29)</f>
        <v>99.995623333333313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</v>
      </c>
      <c r="X31" s="28" t="s">
        <v>24</v>
      </c>
      <c r="Y31" s="25">
        <f>SUM(Y16:Y29)</f>
        <v>100.00014516129033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'[8]Pipeline Data'!P9</f>
        <v>1064.5375483870969</v>
      </c>
      <c r="G39" s="4"/>
      <c r="H39" s="4"/>
      <c r="I39" s="32">
        <f>'[8]Pipeline Data'!S9</f>
        <v>1056.405</v>
      </c>
      <c r="J39" s="6"/>
      <c r="K39" s="4"/>
      <c r="L39" s="32">
        <f>'[8]Pipeline Data'!M9</f>
        <v>1060.9193548387098</v>
      </c>
      <c r="M39" s="4"/>
      <c r="N39" s="4"/>
      <c r="O39" s="31">
        <f>'[8]Pipeline Data'!Y9</f>
        <v>1088.0019032258065</v>
      </c>
      <c r="P39" s="4"/>
      <c r="Q39" s="6"/>
      <c r="R39" s="32">
        <f>'[8]Pipeline Data'!V9</f>
        <v>1089.0333333333333</v>
      </c>
      <c r="S39" s="4"/>
      <c r="T39" s="4"/>
      <c r="U39" s="32">
        <v>1027.43</v>
      </c>
      <c r="V39" s="4"/>
      <c r="W39" s="31">
        <f>'[8]Pipeline Data'!G9</f>
        <v>1039.2380000000001</v>
      </c>
      <c r="X39" s="6"/>
      <c r="Y39" s="32">
        <f>'[8]Pipeline Data'!J9</f>
        <v>1044.4903225806454</v>
      </c>
      <c r="Z39" s="6"/>
    </row>
    <row r="40" spans="1:26" x14ac:dyDescent="0.2">
      <c r="C40" t="s">
        <v>54</v>
      </c>
      <c r="F40" s="33">
        <f>[8]HeatingValue!N26</f>
        <v>1061.9100000000001</v>
      </c>
      <c r="I40" s="34">
        <f>[8]HeatingValue!Q26</f>
        <v>1053.46</v>
      </c>
      <c r="J40" s="9"/>
      <c r="L40" s="34">
        <f>[8]HeatingValue!T26</f>
        <v>1058.03</v>
      </c>
      <c r="O40" s="33">
        <f>[8]HeatingValue!Z26</f>
        <v>1084.71</v>
      </c>
      <c r="Q40" s="9"/>
      <c r="R40" s="33">
        <f>[8]HeatingValue!W26</f>
        <v>1087.1099999999999</v>
      </c>
      <c r="U40" s="35">
        <v>1024.7</v>
      </c>
      <c r="W40" s="33">
        <f>[8]HeatingValue!K26</f>
        <v>1036.75</v>
      </c>
      <c r="X40" s="9"/>
      <c r="Y40" s="33">
        <f>[8]HeatingValue!E26</f>
        <v>1042.32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'[8]Pipeline Data'!P11</f>
        <v>0.61294838709677424</v>
      </c>
      <c r="G44" s="37"/>
      <c r="H44" s="37"/>
      <c r="I44" s="37">
        <f>'[8]Pipeline Data'!S11</f>
        <v>0.59170645161290314</v>
      </c>
      <c r="J44" s="38"/>
      <c r="K44" s="37"/>
      <c r="L44" s="37">
        <f>'[8]Pipeline Data'!M11</f>
        <v>0.5903225806451613</v>
      </c>
      <c r="M44" s="37"/>
      <c r="N44" s="37"/>
      <c r="O44" s="36">
        <f>'[8]Pipeline Data'!Y11</f>
        <v>0.64112903225806461</v>
      </c>
      <c r="P44" s="37"/>
      <c r="Q44" s="38"/>
      <c r="R44" s="37">
        <f>'[8]Pipeline Data'!V11</f>
        <v>0.64163666666666674</v>
      </c>
      <c r="S44" s="37"/>
      <c r="T44" s="37"/>
      <c r="U44" s="37">
        <v>0.95437700000000003</v>
      </c>
      <c r="V44" s="37"/>
      <c r="W44" s="36">
        <f>'[8]Pipeline Data'!G11</f>
        <v>0.58850000000000002</v>
      </c>
      <c r="X44" s="9"/>
      <c r="Y44" s="37">
        <f>'[8]Pipeline Data'!J11</f>
        <v>0.59384838709677423</v>
      </c>
      <c r="Z44" s="9"/>
    </row>
    <row r="45" spans="1:26" ht="13.5" thickBot="1" x14ac:dyDescent="0.25">
      <c r="C45" t="s">
        <v>57</v>
      </c>
      <c r="F45" s="39">
        <f>[8]SpecGravity!I25</f>
        <v>0.61138700000000001</v>
      </c>
      <c r="G45" s="26"/>
      <c r="H45" s="26"/>
      <c r="I45" s="40">
        <f>[8]SpecGravity!L25</f>
        <v>0.59000600000000003</v>
      </c>
      <c r="J45" s="28"/>
      <c r="K45" s="26"/>
      <c r="L45" s="40">
        <f>[8]SpecGravity!O25</f>
        <v>0.58921699999999999</v>
      </c>
      <c r="M45" s="26"/>
      <c r="N45" s="26"/>
      <c r="O45" s="39">
        <f>[8]SpecGravity!U25</f>
        <v>0.63906499999999999</v>
      </c>
      <c r="P45" s="26"/>
      <c r="Q45" s="28"/>
      <c r="R45" s="40">
        <f>[8]SpecGravity!R25</f>
        <v>0.64052300000000006</v>
      </c>
      <c r="S45" s="26"/>
      <c r="T45" s="26"/>
      <c r="U45" s="40">
        <v>0.591866</v>
      </c>
      <c r="V45" s="26"/>
      <c r="W45" s="39">
        <f>[8]SpecGravity!G25</f>
        <v>0.58705499999999999</v>
      </c>
      <c r="X45" s="28"/>
      <c r="Y45" s="40">
        <f>[8]SpecGravity!E25</f>
        <v>0.59248600000000007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118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x14ac:dyDescent="0.2">
      <c r="A2" s="119">
        <v>44440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x14ac:dyDescent="0.2">
      <c r="A3" s="8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7" x14ac:dyDescent="0.2">
      <c r="A4" s="120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x14ac:dyDescent="0.2">
      <c r="A5" s="8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7" ht="13.5" thickBot="1" x14ac:dyDescent="0.25">
      <c r="F6" s="83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7" x14ac:dyDescent="0.2">
      <c r="F7" s="121" t="s">
        <v>2</v>
      </c>
      <c r="G7" s="122"/>
      <c r="H7" s="4"/>
      <c r="I7" s="122" t="s">
        <v>3</v>
      </c>
      <c r="J7" s="123"/>
      <c r="K7" s="5"/>
      <c r="L7" s="122" t="s">
        <v>4</v>
      </c>
      <c r="M7" s="122"/>
      <c r="N7" s="6"/>
      <c r="O7" s="121" t="s">
        <v>5</v>
      </c>
      <c r="P7" s="122"/>
      <c r="Q7" s="123"/>
      <c r="R7" s="121" t="s">
        <v>6</v>
      </c>
      <c r="S7" s="122"/>
      <c r="T7" s="122"/>
      <c r="U7" s="4"/>
      <c r="V7" s="4"/>
      <c r="W7" s="121" t="s">
        <v>7</v>
      </c>
      <c r="X7" s="123"/>
      <c r="Y7" s="126" t="s">
        <v>8</v>
      </c>
      <c r="Z7" s="127"/>
    </row>
    <row r="8" spans="1:27" x14ac:dyDescent="0.2">
      <c r="F8" s="128" t="s">
        <v>9</v>
      </c>
      <c r="G8" s="130"/>
      <c r="H8" s="52"/>
      <c r="I8" s="130" t="s">
        <v>9</v>
      </c>
      <c r="J8" s="129"/>
      <c r="K8" s="8"/>
      <c r="L8" s="106" t="s">
        <v>10</v>
      </c>
      <c r="M8" s="106"/>
      <c r="N8" s="9"/>
      <c r="O8" s="105" t="s">
        <v>2</v>
      </c>
      <c r="P8" s="106"/>
      <c r="Q8" s="107"/>
      <c r="R8" s="105" t="s">
        <v>11</v>
      </c>
      <c r="S8" s="106"/>
      <c r="T8" s="106"/>
      <c r="U8" s="106"/>
      <c r="V8" s="106"/>
      <c r="W8" s="105"/>
      <c r="X8" s="107"/>
      <c r="Y8" s="105"/>
      <c r="Z8" s="107"/>
    </row>
    <row r="9" spans="1:27" x14ac:dyDescent="0.2">
      <c r="F9" s="105">
        <v>66</v>
      </c>
      <c r="G9" s="106"/>
      <c r="I9" s="106">
        <v>11435</v>
      </c>
      <c r="J9" s="107"/>
      <c r="K9" s="8"/>
      <c r="L9" s="106" t="s">
        <v>12</v>
      </c>
      <c r="M9" s="106"/>
      <c r="N9" s="9"/>
      <c r="O9" s="105" t="s">
        <v>13</v>
      </c>
      <c r="P9" s="106"/>
      <c r="Q9" s="107"/>
      <c r="R9" s="105" t="s">
        <v>14</v>
      </c>
      <c r="S9" s="106"/>
      <c r="U9" s="106" t="s">
        <v>8</v>
      </c>
      <c r="V9" s="106"/>
      <c r="W9" s="105" t="s">
        <v>14</v>
      </c>
      <c r="X9" s="107"/>
      <c r="Y9" s="128" t="s">
        <v>14</v>
      </c>
      <c r="Z9" s="129"/>
    </row>
    <row r="10" spans="1:27" x14ac:dyDescent="0.2">
      <c r="A10" s="10"/>
      <c r="B10" s="10"/>
      <c r="C10" s="10"/>
      <c r="D10" s="10"/>
      <c r="E10" s="11"/>
      <c r="F10" s="109" t="s">
        <v>15</v>
      </c>
      <c r="G10" s="117"/>
      <c r="H10" s="117"/>
      <c r="I10" s="117"/>
      <c r="J10" s="110"/>
      <c r="K10" s="12"/>
      <c r="L10" s="117" t="s">
        <v>16</v>
      </c>
      <c r="M10" s="117"/>
      <c r="N10" s="11"/>
      <c r="O10" s="109" t="s">
        <v>16</v>
      </c>
      <c r="P10" s="117"/>
      <c r="Q10" s="110"/>
      <c r="R10" s="109" t="s">
        <v>16</v>
      </c>
      <c r="S10" s="117"/>
      <c r="T10" s="117"/>
      <c r="U10" s="117" t="s">
        <v>16</v>
      </c>
      <c r="V10" s="117"/>
      <c r="W10" s="109" t="s">
        <v>16</v>
      </c>
      <c r="X10" s="110"/>
      <c r="Y10" s="109" t="s">
        <v>16</v>
      </c>
      <c r="Z10" s="110"/>
    </row>
    <row r="11" spans="1:27" x14ac:dyDescent="0.2">
      <c r="F11" s="8"/>
      <c r="J11" s="9"/>
      <c r="O11" s="8"/>
      <c r="Q11" s="9"/>
      <c r="W11" s="8"/>
      <c r="X11" s="9"/>
      <c r="Y11" s="8"/>
      <c r="Z11" s="80"/>
    </row>
    <row r="12" spans="1:27" x14ac:dyDescent="0.2">
      <c r="A12" s="78" t="s">
        <v>17</v>
      </c>
      <c r="B12" s="78"/>
      <c r="C12" s="78"/>
      <c r="D12" s="78"/>
      <c r="E12" s="15"/>
      <c r="F12" s="111">
        <f>('[9]Pipeline Data'!F7)-1</f>
        <v>44439</v>
      </c>
      <c r="G12" s="112"/>
      <c r="I12" s="112">
        <f>('[9]Pipeline Data'!F7)-1</f>
        <v>44439</v>
      </c>
      <c r="J12" s="113"/>
      <c r="K12" s="114">
        <f>('[9]Pipeline Data'!F7)-1</f>
        <v>44439</v>
      </c>
      <c r="L12" s="115"/>
      <c r="M12" s="115"/>
      <c r="N12" s="116"/>
      <c r="O12" s="114">
        <f>('[9]Pipeline Data'!F7)-1</f>
        <v>44439</v>
      </c>
      <c r="P12" s="115"/>
      <c r="Q12" s="116"/>
      <c r="R12" s="114">
        <f>('[9]Pipeline Data'!F7)-1</f>
        <v>44439</v>
      </c>
      <c r="S12" s="115"/>
      <c r="T12" s="116"/>
      <c r="U12" s="81" t="s">
        <v>14</v>
      </c>
      <c r="V12" s="81" t="s">
        <v>14</v>
      </c>
      <c r="W12" s="115">
        <f>K12</f>
        <v>44439</v>
      </c>
      <c r="X12" s="116"/>
      <c r="Y12" s="114">
        <f>('[9]Pipeline Data'!F7)-1</f>
        <v>44439</v>
      </c>
      <c r="Z12" s="116"/>
      <c r="AA12" s="17"/>
    </row>
    <row r="13" spans="1:27" x14ac:dyDescent="0.2">
      <c r="F13" s="105" t="s">
        <v>18</v>
      </c>
      <c r="G13" s="106"/>
      <c r="I13" s="106" t="s">
        <v>19</v>
      </c>
      <c r="J13" s="107"/>
      <c r="K13" s="128" t="s">
        <v>19</v>
      </c>
      <c r="L13" s="130"/>
      <c r="M13" s="130"/>
      <c r="N13" s="129"/>
      <c r="O13" s="128" t="s">
        <v>19</v>
      </c>
      <c r="P13" s="130"/>
      <c r="Q13" s="129"/>
      <c r="R13" s="128" t="s">
        <v>19</v>
      </c>
      <c r="S13" s="130"/>
      <c r="T13" s="130"/>
      <c r="W13" s="128" t="s">
        <v>19</v>
      </c>
      <c r="X13" s="129"/>
      <c r="Y13" s="128" t="s">
        <v>19</v>
      </c>
      <c r="Z13" s="129"/>
    </row>
    <row r="14" spans="1:27" x14ac:dyDescent="0.2">
      <c r="A14" t="s">
        <v>20</v>
      </c>
      <c r="F14" s="105" t="s">
        <v>21</v>
      </c>
      <c r="G14" s="106"/>
      <c r="I14" s="106" t="s">
        <v>21</v>
      </c>
      <c r="J14" s="107"/>
      <c r="L14" s="106" t="s">
        <v>21</v>
      </c>
      <c r="M14" s="106"/>
      <c r="O14" s="105" t="s">
        <v>21</v>
      </c>
      <c r="P14" s="106"/>
      <c r="Q14" s="107"/>
      <c r="R14" s="105" t="s">
        <v>21</v>
      </c>
      <c r="S14" s="106"/>
      <c r="T14" s="106"/>
      <c r="U14" s="106" t="s">
        <v>21</v>
      </c>
      <c r="V14" s="106"/>
      <c r="W14" s="105" t="s">
        <v>21</v>
      </c>
      <c r="X14" s="107"/>
      <c r="Y14" s="105" t="s">
        <v>21</v>
      </c>
      <c r="Z14" s="107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102" t="s">
        <v>22</v>
      </c>
      <c r="B16" s="102"/>
      <c r="C16" s="102"/>
      <c r="D16" t="s">
        <v>23</v>
      </c>
      <c r="F16" s="19">
        <f>'[9]Pipeline Data'!P13</f>
        <v>0.98601935483870973</v>
      </c>
      <c r="G16" s="20" t="s">
        <v>24</v>
      </c>
      <c r="I16" s="21">
        <f>'[9]Pipeline Data'!S13</f>
        <v>0.46502258064516128</v>
      </c>
      <c r="J16" s="22" t="s">
        <v>24</v>
      </c>
      <c r="L16" s="21">
        <f>'[9]Pipeline Data'!M13</f>
        <v>0.28096774193548396</v>
      </c>
      <c r="M16" s="20" t="s">
        <v>24</v>
      </c>
      <c r="O16" s="19">
        <f>'[9]Pipeline Data'!Y13</f>
        <v>2.289354838709678</v>
      </c>
      <c r="P16" s="20" t="s">
        <v>24</v>
      </c>
      <c r="Q16" s="9"/>
      <c r="R16" s="21">
        <f>'[9]Pipeline Data'!V13</f>
        <v>2.3044266666666671</v>
      </c>
      <c r="S16" s="20" t="s">
        <v>24</v>
      </c>
      <c r="U16" s="21">
        <v>1.4158599999999999</v>
      </c>
      <c r="V16" s="20" t="s">
        <v>24</v>
      </c>
      <c r="W16" s="19">
        <f>'[9]Pipeline Data'!G13</f>
        <v>1.0178</v>
      </c>
      <c r="X16" s="22" t="s">
        <v>24</v>
      </c>
      <c r="Y16" s="19">
        <f>'[9]Pipeline Data'!J13</f>
        <v>0.92547096774193549</v>
      </c>
      <c r="Z16" s="22" t="s">
        <v>24</v>
      </c>
    </row>
    <row r="17" spans="1:26" ht="13.5" customHeight="1" x14ac:dyDescent="0.2">
      <c r="A17" t="s">
        <v>25</v>
      </c>
      <c r="D17" t="s">
        <v>26</v>
      </c>
      <c r="F17" s="19">
        <f>'[9]Pipeline Data'!P14</f>
        <v>0.94650967741935499</v>
      </c>
      <c r="I17" s="21">
        <f>'[9]Pipeline Data'!S14</f>
        <v>0.86612258064516134</v>
      </c>
      <c r="J17" s="9"/>
      <c r="L17" s="21">
        <f>'[9]Pipeline Data'!M14</f>
        <v>0.21999999999999995</v>
      </c>
      <c r="O17" s="19">
        <f>'[9]Pipeline Data'!Y14</f>
        <v>0.96851612903225803</v>
      </c>
      <c r="Q17" s="9"/>
      <c r="R17" s="21">
        <f>'[9]Pipeline Data'!V14</f>
        <v>0.96819000000000011</v>
      </c>
      <c r="U17" s="21">
        <v>0.95437700000000003</v>
      </c>
      <c r="W17" s="19">
        <f>'[9]Pipeline Data'!G14</f>
        <v>0.44240000000000002</v>
      </c>
      <c r="X17" s="9"/>
      <c r="Y17" s="19">
        <f>'[9]Pipeline Data'!J14</f>
        <v>0.65512903225806463</v>
      </c>
      <c r="Z17" s="9"/>
    </row>
    <row r="18" spans="1:26" x14ac:dyDescent="0.2">
      <c r="A18" t="s">
        <v>27</v>
      </c>
      <c r="D18" t="s">
        <v>28</v>
      </c>
      <c r="F18" s="19">
        <f>'[9]Pipeline Data'!P15</f>
        <v>90.372438709677425</v>
      </c>
      <c r="I18" s="21">
        <f>'[9]Pipeline Data'!S15</f>
        <v>93.558480645161296</v>
      </c>
      <c r="J18" s="9"/>
      <c r="L18" s="21">
        <f>'[9]Pipeline Data'!M15</f>
        <v>93.39451612903224</v>
      </c>
      <c r="O18" s="19">
        <f>'[9]Pipeline Data'!Y15</f>
        <v>83.968483870967731</v>
      </c>
      <c r="Q18" s="9"/>
      <c r="R18" s="21">
        <f>'[9]Pipeline Data'!V15</f>
        <v>83.412379999999999</v>
      </c>
      <c r="U18" s="21">
        <v>93.925799999999995</v>
      </c>
      <c r="W18" s="19">
        <f>'[9]Pipeline Data'!G15</f>
        <v>93.481499999999997</v>
      </c>
      <c r="X18" s="9"/>
      <c r="Y18" s="19">
        <f>'[9]Pipeline Data'!J15</f>
        <v>92.835445161290323</v>
      </c>
      <c r="Z18" s="9"/>
    </row>
    <row r="19" spans="1:26" x14ac:dyDescent="0.2">
      <c r="A19" t="s">
        <v>29</v>
      </c>
      <c r="D19" t="s">
        <v>30</v>
      </c>
      <c r="F19" s="19">
        <f>'[9]Pipeline Data'!P16</f>
        <v>6.9587516129032263</v>
      </c>
      <c r="I19" s="21">
        <f>'[9]Pipeline Data'!S16</f>
        <v>4.7838064516129029</v>
      </c>
      <c r="J19" s="9"/>
      <c r="L19" s="21">
        <f>'[9]Pipeline Data'!M16</f>
        <v>5.703225806451611</v>
      </c>
      <c r="O19" s="19">
        <f>'[9]Pipeline Data'!Y16</f>
        <v>11.824129032258066</v>
      </c>
      <c r="Q19" s="9"/>
      <c r="R19" s="21">
        <f>'[9]Pipeline Data'!V16</f>
        <v>12.34911333333333</v>
      </c>
      <c r="U19" s="21">
        <v>2.9041999999999999</v>
      </c>
      <c r="W19" s="19">
        <f>'[9]Pipeline Data'!G16</f>
        <v>4.9062999999999999</v>
      </c>
      <c r="X19" s="9"/>
      <c r="Y19" s="19">
        <f>'[9]Pipeline Data'!J16</f>
        <v>5.1366193548387082</v>
      </c>
      <c r="Z19" s="9"/>
    </row>
    <row r="20" spans="1:26" x14ac:dyDescent="0.2">
      <c r="A20" t="s">
        <v>31</v>
      </c>
      <c r="D20" t="s">
        <v>32</v>
      </c>
      <c r="F20" s="19">
        <f>'[9]Pipeline Data'!P17</f>
        <v>0.59470000000000001</v>
      </c>
      <c r="I20" s="21">
        <f>'[9]Pipeline Data'!S17</f>
        <v>0.25877096774193548</v>
      </c>
      <c r="J20" s="9"/>
      <c r="L20" s="21">
        <f>'[9]Pipeline Data'!M17</f>
        <v>0.32451612903225807</v>
      </c>
      <c r="O20" s="19">
        <f>'[9]Pipeline Data'!Y17</f>
        <v>0.87477419354838704</v>
      </c>
      <c r="Q20" s="9"/>
      <c r="R20" s="21">
        <f>'[9]Pipeline Data'!V17</f>
        <v>0.90152666666666681</v>
      </c>
      <c r="U20" s="21">
        <v>0.56200000000000006</v>
      </c>
      <c r="W20" s="19">
        <f>'[9]Pipeline Data'!G17</f>
        <v>0.1244</v>
      </c>
      <c r="X20" s="9"/>
      <c r="Y20" s="19">
        <f>'[9]Pipeline Data'!J17</f>
        <v>0.35461290322580641</v>
      </c>
      <c r="Z20" s="9"/>
    </row>
    <row r="21" spans="1:26" x14ac:dyDescent="0.2">
      <c r="A21" t="s">
        <v>33</v>
      </c>
      <c r="D21" t="s">
        <v>34</v>
      </c>
      <c r="F21" s="19">
        <f>'[9]Pipeline Data'!P18</f>
        <v>3.5761290322580644E-2</v>
      </c>
      <c r="I21" s="21">
        <f>'[9]Pipeline Data'!S18</f>
        <v>2.4325806451612902E-2</v>
      </c>
      <c r="J21" s="9"/>
      <c r="L21" s="21">
        <f>'[9]Pipeline Data'!M18</f>
        <v>3.7419354838709687E-2</v>
      </c>
      <c r="O21" s="19">
        <f>'[9]Pipeline Data'!Y18</f>
        <v>2.3064516129032268E-2</v>
      </c>
      <c r="Q21" s="9"/>
      <c r="R21" s="21">
        <f>'[9]Pipeline Data'!V18</f>
        <v>2.101666666666667E-2</v>
      </c>
      <c r="U21" s="21">
        <v>6.8000000000000005E-2</v>
      </c>
      <c r="W21" s="19">
        <f>'[9]Pipeline Data'!G18</f>
        <v>3.5999999999999999E-3</v>
      </c>
      <c r="X21" s="9"/>
      <c r="Y21" s="19">
        <f>'[9]Pipeline Data'!J18</f>
        <v>2.4396774193548382E-2</v>
      </c>
      <c r="Z21" s="9"/>
    </row>
    <row r="22" spans="1:26" x14ac:dyDescent="0.2">
      <c r="A22" t="s">
        <v>35</v>
      </c>
      <c r="D22" t="s">
        <v>34</v>
      </c>
      <c r="F22" s="19">
        <f>'[9]Pipeline Data'!P19</f>
        <v>7.3390322580645151E-2</v>
      </c>
      <c r="I22" s="21">
        <f>'[9]Pipeline Data'!S19</f>
        <v>2.7080645161290311E-2</v>
      </c>
      <c r="J22" s="9"/>
      <c r="L22" s="21">
        <f>'[9]Pipeline Data'!M19</f>
        <v>3.000000000000002E-2</v>
      </c>
      <c r="O22" s="19">
        <f>'[9]Pipeline Data'!Y19</f>
        <v>4.3258064516129041E-2</v>
      </c>
      <c r="Q22" s="9"/>
      <c r="R22" s="21">
        <f>'[9]Pipeline Data'!V19</f>
        <v>3.7290000000000004E-2</v>
      </c>
      <c r="U22" s="21">
        <v>9.35E-2</v>
      </c>
      <c r="W22" s="19">
        <f>'[9]Pipeline Data'!G19</f>
        <v>5.4999999999999997E-3</v>
      </c>
      <c r="X22" s="9"/>
      <c r="Y22" s="19">
        <f>'[9]Pipeline Data'!J19</f>
        <v>3.6658064516129026E-2</v>
      </c>
      <c r="Z22" s="9"/>
    </row>
    <row r="23" spans="1:26" x14ac:dyDescent="0.2">
      <c r="A23" t="s">
        <v>36</v>
      </c>
      <c r="D23" t="s">
        <v>37</v>
      </c>
      <c r="F23" s="19">
        <f>'[9]Pipeline Data'!P20</f>
        <v>1.2796774193548388E-2</v>
      </c>
      <c r="I23" s="21">
        <f>'[9]Pipeline Data'!S20</f>
        <v>6.1419354838709679E-3</v>
      </c>
      <c r="J23" s="9"/>
      <c r="L23" s="21">
        <f>'[9]Pipeline Data'!M20</f>
        <v>9.6774193548387136E-3</v>
      </c>
      <c r="O23" s="19">
        <f>'[9]Pipeline Data'!Y20</f>
        <v>3.419354838709678E-3</v>
      </c>
      <c r="Q23" s="9"/>
      <c r="R23" s="21">
        <f>'[9]Pipeline Data'!V20</f>
        <v>2.2299999999999998E-3</v>
      </c>
      <c r="U23" s="21">
        <v>2.47E-2</v>
      </c>
      <c r="W23" s="19">
        <f>'[9]Pipeline Data'!G20</f>
        <v>8.0000000000000004E-4</v>
      </c>
      <c r="X23" s="9"/>
      <c r="Y23" s="19">
        <f>'[9]Pipeline Data'!J20</f>
        <v>8.5290322580645131E-3</v>
      </c>
      <c r="Z23" s="9"/>
    </row>
    <row r="24" spans="1:26" x14ac:dyDescent="0.2">
      <c r="A24" t="s">
        <v>38</v>
      </c>
      <c r="D24" t="s">
        <v>37</v>
      </c>
      <c r="F24" s="19">
        <f>'[9]Pipeline Data'!P21</f>
        <v>1.3145161290322581E-2</v>
      </c>
      <c r="I24" s="21">
        <f>'[9]Pipeline Data'!S21</f>
        <v>4.2193548387096779E-3</v>
      </c>
      <c r="J24" s="9"/>
      <c r="L24" s="21">
        <f>'[9]Pipeline Data'!M21</f>
        <v>3.2258064516129032E-4</v>
      </c>
      <c r="O24" s="19">
        <f>'[9]Pipeline Data'!Y21</f>
        <v>3.1935483870967748E-3</v>
      </c>
      <c r="Q24" s="9"/>
      <c r="R24" s="21">
        <f>'[9]Pipeline Data'!V21</f>
        <v>2.0633333333333333E-3</v>
      </c>
      <c r="U24" s="21">
        <v>2.0400000000000001E-2</v>
      </c>
      <c r="W24" s="19">
        <f>'[9]Pipeline Data'!G21</f>
        <v>2.9999999999999997E-4</v>
      </c>
      <c r="X24" s="9"/>
      <c r="Y24" s="19">
        <f>'[9]Pipeline Data'!J21</f>
        <v>6.6161290322580661E-3</v>
      </c>
      <c r="Z24" s="9"/>
    </row>
    <row r="25" spans="1:26" x14ac:dyDescent="0.2">
      <c r="A25" t="s">
        <v>39</v>
      </c>
      <c r="D25" t="s">
        <v>40</v>
      </c>
      <c r="F25" s="19">
        <f>'[9]Pipeline Data'!P22</f>
        <v>6.5161290322580641E-3</v>
      </c>
      <c r="I25" s="21">
        <f>'[9]Pipeline Data'!S22</f>
        <v>6.051612903225808E-3</v>
      </c>
      <c r="J25" s="9"/>
      <c r="L25" s="21">
        <f>'[9]Pipeline Data'!M22</f>
        <v>0</v>
      </c>
      <c r="O25" s="19">
        <f>'[9]Pipeline Data'!Y22</f>
        <v>1.709677419354839E-3</v>
      </c>
      <c r="Q25" s="9"/>
      <c r="R25" s="21">
        <f>'[9]Pipeline Data'!V22</f>
        <v>3.3666666666666659E-4</v>
      </c>
      <c r="U25" s="21">
        <v>3.0349999999999999E-2</v>
      </c>
      <c r="W25" s="19">
        <f>'[9]Pipeline Data'!G22</f>
        <v>5.9999999999999995E-4</v>
      </c>
      <c r="X25" s="9"/>
      <c r="Y25" s="19">
        <f>'[9]Pipeline Data'!J22</f>
        <v>1.662258064516129E-2</v>
      </c>
      <c r="Z25" s="9"/>
    </row>
    <row r="26" spans="1:26" x14ac:dyDescent="0.2">
      <c r="A26" s="78" t="s">
        <v>41</v>
      </c>
      <c r="B26" s="78"/>
      <c r="C26" s="78"/>
      <c r="D26" t="s">
        <v>42</v>
      </c>
      <c r="F26" s="19">
        <f>'[9]Pipeline Data'!P23</f>
        <v>0</v>
      </c>
      <c r="I26" s="21">
        <f>'[9]Pipeline Data'!S23</f>
        <v>0</v>
      </c>
      <c r="J26" s="9"/>
      <c r="L26" s="21">
        <f>'[9]Pipeline Data'!M23</f>
        <v>0</v>
      </c>
      <c r="O26" s="19">
        <f>'[9]Pipeline Data'!Y23</f>
        <v>0</v>
      </c>
      <c r="Q26" s="9"/>
      <c r="R26" s="21">
        <f>'[9]Pipeline Data'!V23</f>
        <v>0</v>
      </c>
      <c r="U26" s="21">
        <v>0</v>
      </c>
      <c r="W26" s="19">
        <f>'[9]Pipeline Data'!G23</f>
        <v>1.6799999999999999E-2</v>
      </c>
      <c r="X26" s="9"/>
      <c r="Y26" s="19">
        <f>'[9]Pipeline Data'!J23</f>
        <v>0</v>
      </c>
      <c r="Z26" s="9"/>
    </row>
    <row r="27" spans="1:26" x14ac:dyDescent="0.2">
      <c r="A27" t="s">
        <v>43</v>
      </c>
      <c r="D27" t="s">
        <v>44</v>
      </c>
      <c r="F27" s="19">
        <f>'[9]Pipeline Data'!P24</f>
        <v>0</v>
      </c>
      <c r="I27" s="21">
        <f>'[9]Pipeline Data'!S24</f>
        <v>0</v>
      </c>
      <c r="J27" s="9"/>
      <c r="L27" s="21">
        <f>'[9]Pipeline Data'!M24</f>
        <v>0</v>
      </c>
      <c r="O27" s="19">
        <f>'[9]Pipeline Data'!Y24</f>
        <v>0</v>
      </c>
      <c r="Q27" s="9"/>
      <c r="R27" s="21">
        <f>'[9]Pipeline Data'!V24</f>
        <v>0</v>
      </c>
      <c r="U27" s="21">
        <v>0</v>
      </c>
      <c r="W27" s="19">
        <f>'[9]Pipeline Data'!G24</f>
        <v>0</v>
      </c>
      <c r="X27" s="9"/>
      <c r="Y27" s="19">
        <f>'[9]Pipeline Data'!J24</f>
        <v>0</v>
      </c>
      <c r="Z27" s="9"/>
    </row>
    <row r="28" spans="1:26" x14ac:dyDescent="0.2">
      <c r="A28" t="s">
        <v>45</v>
      </c>
      <c r="D28" t="s">
        <v>46</v>
      </c>
      <c r="F28" s="19">
        <f>'[9]Pipeline Data'!P25</f>
        <v>0</v>
      </c>
      <c r="I28" s="21">
        <f>'[9]Pipeline Data'!S25</f>
        <v>0</v>
      </c>
      <c r="J28" s="9"/>
      <c r="L28" s="21">
        <f>'[9]Pipeline Data'!M25</f>
        <v>0</v>
      </c>
      <c r="O28" s="19">
        <f>'[9]Pipeline Data'!Y25</f>
        <v>0</v>
      </c>
      <c r="Q28" s="9"/>
      <c r="R28" s="21">
        <f>'[9]Pipeline Data'!V25</f>
        <v>0</v>
      </c>
      <c r="U28" s="21">
        <v>0</v>
      </c>
      <c r="W28" s="19">
        <f>'[9]Pipeline Data'!G25</f>
        <v>0</v>
      </c>
      <c r="X28" s="9"/>
      <c r="Y28" s="19">
        <f>'[9]Pipeline Data'!J25</f>
        <v>0</v>
      </c>
      <c r="Z28" s="9"/>
    </row>
    <row r="29" spans="1:26" x14ac:dyDescent="0.2">
      <c r="A29" t="s">
        <v>47</v>
      </c>
      <c r="D29" t="s">
        <v>48</v>
      </c>
      <c r="F29" s="23">
        <f>'[9]Pipeline Data'!P26</f>
        <v>0</v>
      </c>
      <c r="I29" s="24">
        <f>'[9]Pipeline Data'!S26</f>
        <v>0</v>
      </c>
      <c r="J29" s="9"/>
      <c r="L29" s="24">
        <f>'[9]Pipeline Data'!M26</f>
        <v>0</v>
      </c>
      <c r="O29" s="23">
        <f>'[9]Pipeline Data'!Y26</f>
        <v>0</v>
      </c>
      <c r="Q29" s="9"/>
      <c r="R29" s="24">
        <f>'[9]Pipeline Data'!V26</f>
        <v>0</v>
      </c>
      <c r="U29" s="24">
        <v>0</v>
      </c>
      <c r="W29" s="23">
        <f>'[9]Pipeline Data'!G26</f>
        <v>0</v>
      </c>
      <c r="X29" s="9"/>
      <c r="Y29" s="23">
        <f>'[9]Pipeline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5">
        <f>SUM(F16:F29)</f>
        <v>100.00002903225808</v>
      </c>
      <c r="G31" s="26" t="s">
        <v>24</v>
      </c>
      <c r="H31" s="26"/>
      <c r="I31" s="27">
        <f>SUM(I16:I29)</f>
        <v>100.00002258064517</v>
      </c>
      <c r="J31" s="28" t="s">
        <v>24</v>
      </c>
      <c r="K31" s="26"/>
      <c r="L31" s="27">
        <f>SUM(L16:L29)</f>
        <v>100.00064516129031</v>
      </c>
      <c r="M31" s="26" t="s">
        <v>24</v>
      </c>
      <c r="N31" s="26"/>
      <c r="O31" s="25">
        <f>SUM(O16:O29)</f>
        <v>99.999903225806449</v>
      </c>
      <c r="P31" s="26" t="s">
        <v>24</v>
      </c>
      <c r="Q31" s="28"/>
      <c r="R31" s="27">
        <f>SUM(R16:R29)</f>
        <v>99.99857333333334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</v>
      </c>
      <c r="X31" s="28" t="s">
        <v>24</v>
      </c>
      <c r="Y31" s="25">
        <f>SUM(Y16:Y29)</f>
        <v>100.0001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'[9]Pipeline Data'!P9</f>
        <v>1060.7099677419353</v>
      </c>
      <c r="G39" s="4"/>
      <c r="H39" s="4"/>
      <c r="I39" s="32">
        <f>'[9]Pipeline Data'!S9</f>
        <v>1043.2068064516129</v>
      </c>
      <c r="J39" s="6"/>
      <c r="K39" s="4"/>
      <c r="L39" s="32">
        <f>'[9]Pipeline Data'!M9</f>
        <v>1059.9929032258065</v>
      </c>
      <c r="M39" s="4"/>
      <c r="N39" s="4"/>
      <c r="O39" s="31">
        <f>'[9]Pipeline Data'!Y9</f>
        <v>1087.1320322580646</v>
      </c>
      <c r="P39" s="4"/>
      <c r="Q39" s="6"/>
      <c r="R39" s="32">
        <f>'[9]Pipeline Data'!V9</f>
        <v>1090.0833333333333</v>
      </c>
      <c r="S39" s="4"/>
      <c r="T39" s="4"/>
      <c r="U39" s="32">
        <v>1027.43</v>
      </c>
      <c r="V39" s="4"/>
      <c r="W39" s="31">
        <f>'[9]Pipeline Data'!G9</f>
        <v>1039.2380000000001</v>
      </c>
      <c r="X39" s="6"/>
      <c r="Y39" s="32">
        <f>'[9]Pipeline Data'!J9</f>
        <v>1045.6354838709678</v>
      </c>
      <c r="Z39" s="6"/>
    </row>
    <row r="40" spans="1:26" x14ac:dyDescent="0.2">
      <c r="C40" t="s">
        <v>54</v>
      </c>
      <c r="F40" s="33">
        <f>[9]HeatingValue!N26</f>
        <v>1058.03</v>
      </c>
      <c r="I40" s="34">
        <f>[9]HeatingValue!Q26</f>
        <v>1040.97</v>
      </c>
      <c r="J40" s="9"/>
      <c r="L40" s="34">
        <f>[9]HeatingValue!T26</f>
        <v>1057.25</v>
      </c>
      <c r="O40" s="33">
        <f>[9]HeatingValue!Z26</f>
        <v>1083.58</v>
      </c>
      <c r="Q40" s="9"/>
      <c r="R40" s="33">
        <f>[9]HeatingValue!W26</f>
        <v>1088.07</v>
      </c>
      <c r="U40" s="35">
        <v>1024.7</v>
      </c>
      <c r="W40" s="33">
        <f>[9]HeatingValue!K26</f>
        <v>1036.75</v>
      </c>
      <c r="X40" s="9"/>
      <c r="Y40" s="33">
        <f>[9]HeatingValue!E26</f>
        <v>1043.54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9" t="s">
        <v>55</v>
      </c>
      <c r="B42" s="29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6">
        <f>'[9]Pipeline Data'!P11</f>
        <v>0.6100290322580646</v>
      </c>
      <c r="G44" s="37"/>
      <c r="H44" s="37"/>
      <c r="I44" s="37">
        <f>'[9]Pipeline Data'!S11</f>
        <v>0.59204838709677421</v>
      </c>
      <c r="J44" s="38"/>
      <c r="K44" s="37"/>
      <c r="L44" s="37">
        <f>'[9]Pipeline Data'!M11</f>
        <v>0.59</v>
      </c>
      <c r="M44" s="37"/>
      <c r="N44" s="37"/>
      <c r="O44" s="36">
        <f>'[9]Pipeline Data'!Y11</f>
        <v>0.64093548387096799</v>
      </c>
      <c r="P44" s="37"/>
      <c r="Q44" s="38"/>
      <c r="R44" s="37">
        <f>'[9]Pipeline Data'!V11</f>
        <v>0.64299333333333331</v>
      </c>
      <c r="S44" s="37"/>
      <c r="T44" s="37"/>
      <c r="U44" s="37">
        <v>0.95437700000000003</v>
      </c>
      <c r="V44" s="37"/>
      <c r="W44" s="36">
        <f>'[9]Pipeline Data'!G11</f>
        <v>0.58850000000000002</v>
      </c>
      <c r="X44" s="9"/>
      <c r="Y44" s="37">
        <f>'[9]Pipeline Data'!J11</f>
        <v>0.59509677419354845</v>
      </c>
      <c r="Z44" s="9"/>
    </row>
    <row r="45" spans="1:26" ht="13.5" thickBot="1" x14ac:dyDescent="0.25">
      <c r="C45" t="s">
        <v>57</v>
      </c>
      <c r="F45" s="39">
        <f>[9]SpecGravity!I25</f>
        <v>0.60849099999999989</v>
      </c>
      <c r="G45" s="26"/>
      <c r="H45" s="26"/>
      <c r="I45" s="40">
        <f>[9]SpecGravity!L25</f>
        <v>0.59081300000000003</v>
      </c>
      <c r="J45" s="28"/>
      <c r="K45" s="26"/>
      <c r="L45" s="40">
        <f>[9]SpecGravity!O25</f>
        <v>0.58872599999999997</v>
      </c>
      <c r="M45" s="26"/>
      <c r="N45" s="26"/>
      <c r="O45" s="39">
        <f>[9]SpecGravity!U25</f>
        <v>0.63882799999999995</v>
      </c>
      <c r="P45" s="26"/>
      <c r="Q45" s="28"/>
      <c r="R45" s="40">
        <f>[9]SpecGravity!R25</f>
        <v>0.64178000000000002</v>
      </c>
      <c r="S45" s="26"/>
      <c r="T45" s="26"/>
      <c r="U45" s="40">
        <v>0.591866</v>
      </c>
      <c r="V45" s="26"/>
      <c r="W45" s="39">
        <f>[9]SpecGravity!G25</f>
        <v>0.58705499999999999</v>
      </c>
      <c r="X45" s="28"/>
      <c r="Y45" s="40">
        <f>[9]SpecGravity!E25</f>
        <v>0.59393699999999994</v>
      </c>
      <c r="Z45" s="28"/>
    </row>
    <row r="46" spans="1:26" ht="11.25" customHeight="1" x14ac:dyDescent="0.2">
      <c r="Y46" s="41"/>
    </row>
    <row r="47" spans="1:26" x14ac:dyDescent="0.2">
      <c r="A47" s="53" t="s">
        <v>58</v>
      </c>
      <c r="B47" s="20"/>
      <c r="C47" s="20"/>
      <c r="Y47" s="41"/>
    </row>
    <row r="48" spans="1:26" x14ac:dyDescent="0.2">
      <c r="A48" s="43" t="s">
        <v>14</v>
      </c>
      <c r="B48" s="44"/>
      <c r="Y48" s="41"/>
    </row>
    <row r="49" spans="3:25" x14ac:dyDescent="0.2">
      <c r="C49" s="45" t="s">
        <v>14</v>
      </c>
    </row>
    <row r="51" spans="3:25" x14ac:dyDescent="0.2">
      <c r="Y51" s="41"/>
    </row>
    <row r="52" spans="3:25" x14ac:dyDescent="0.2">
      <c r="Y52" s="4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Richard Borders</cp:lastModifiedBy>
  <cp:lastPrinted>2015-06-19T15:00:20Z</cp:lastPrinted>
  <dcterms:created xsi:type="dcterms:W3CDTF">1999-08-09T16:10:18Z</dcterms:created>
  <dcterms:modified xsi:type="dcterms:W3CDTF">2021-12-07T17:17:18Z</dcterms:modified>
</cp:coreProperties>
</file>