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orkgroups\GAS\NGAS\Common\GASControl\Gas Composition\"/>
    </mc:Choice>
  </mc:AlternateContent>
  <xr:revisionPtr revIDLastSave="0" documentId="13_ncr:1_{3F7C7E08-CDAE-4FF0-990C-9B1F1B0DF586}" xr6:coauthVersionLast="47" xr6:coauthVersionMax="47" xr10:uidLastSave="{00000000-0000-0000-0000-000000000000}"/>
  <bookViews>
    <workbookView xWindow="-120" yWindow="-120" windowWidth="29040" windowHeight="15720" tabRatio="954" activeTab="11" xr2:uid="{00000000-000D-0000-FFFF-FFFF00000000}"/>
  </bookViews>
  <sheets>
    <sheet name="Jan" sheetId="29" r:id="rId1"/>
    <sheet name="Feb" sheetId="39" r:id="rId2"/>
    <sheet name="Mar" sheetId="30" r:id="rId3"/>
    <sheet name="Apr" sheetId="35" r:id="rId4"/>
    <sheet name="May" sheetId="38" r:id="rId5"/>
    <sheet name="Jun" sheetId="37" r:id="rId6"/>
    <sheet name="Jul" sheetId="36" r:id="rId7"/>
    <sheet name="Aug" sheetId="33" r:id="rId8"/>
    <sheet name="Sep" sheetId="34" r:id="rId9"/>
    <sheet name="Oct" sheetId="32" r:id="rId10"/>
    <sheet name="Nov" sheetId="31" r:id="rId11"/>
    <sheet name="Dec" sheetId="2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CarbonDioxideSG">#REF!</definedName>
    <definedName name="EthaneHV">#REF!</definedName>
    <definedName name="EthaneSG">#REF!</definedName>
    <definedName name="HeliumSG">#REF!</definedName>
    <definedName name="HeptaneHV">#REF!</definedName>
    <definedName name="HeptanesSG">#REF!</definedName>
    <definedName name="HexaneHV">#REF!</definedName>
    <definedName name="HexaneSG">#REF!</definedName>
    <definedName name="HydrogenHV">#REF!</definedName>
    <definedName name="HydrogenSG">#REF!</definedName>
    <definedName name="IButaneHV">#REF!</definedName>
    <definedName name="IButaneSG">#REF!</definedName>
    <definedName name="IPentaneHV">#REF!</definedName>
    <definedName name="IPentaneSG">#REF!</definedName>
    <definedName name="JulRpt" localSheetId="11">Dec!#REF!</definedName>
    <definedName name="MethaneHV">#REF!</definedName>
    <definedName name="MethaneSG">#REF!</definedName>
    <definedName name="NButaneHV">#REF!</definedName>
    <definedName name="NButaneSG">#REF!</definedName>
    <definedName name="NitrogenSG">#REF!</definedName>
    <definedName name="NPentaneHV">#REF!</definedName>
    <definedName name="NPentaneSG">#REF!</definedName>
    <definedName name="OxygenSG">#REF!</definedName>
    <definedName name="_xlnm.Print_Area" localSheetId="11">Dec!#REF!</definedName>
    <definedName name="_xlnm.Print_Area" localSheetId="6">Jul!#REF!</definedName>
    <definedName name="_xlnm.Print_Area" localSheetId="5">Jun!#REF!</definedName>
    <definedName name="_xlnm.Print_Area" localSheetId="8">Sep!#REF!</definedName>
    <definedName name="PropaneHV">#REF!</definedName>
    <definedName name="PropaneS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5" i="26" l="1"/>
  <c r="W45" i="26"/>
  <c r="R45" i="26"/>
  <c r="O45" i="26"/>
  <c r="L45" i="26"/>
  <c r="I45" i="26"/>
  <c r="F45" i="26"/>
  <c r="Y44" i="26"/>
  <c r="W44" i="26"/>
  <c r="R44" i="26"/>
  <c r="O44" i="26"/>
  <c r="L44" i="26"/>
  <c r="I44" i="26"/>
  <c r="F44" i="26"/>
  <c r="Y40" i="26"/>
  <c r="W40" i="26"/>
  <c r="R40" i="26"/>
  <c r="O40" i="26"/>
  <c r="L40" i="26"/>
  <c r="I40" i="26"/>
  <c r="F40" i="26"/>
  <c r="Y39" i="26"/>
  <c r="W39" i="26"/>
  <c r="R39" i="26"/>
  <c r="O39" i="26"/>
  <c r="L39" i="26"/>
  <c r="I39" i="26"/>
  <c r="F39" i="26"/>
  <c r="Y31" i="26"/>
  <c r="U31" i="26"/>
  <c r="Y29" i="26"/>
  <c r="W29" i="26"/>
  <c r="R29" i="26"/>
  <c r="O29" i="26"/>
  <c r="L29" i="26"/>
  <c r="I29" i="26"/>
  <c r="F29" i="26"/>
  <c r="Y28" i="26"/>
  <c r="W28" i="26"/>
  <c r="R28" i="26"/>
  <c r="O28" i="26"/>
  <c r="L28" i="26"/>
  <c r="I28" i="26"/>
  <c r="F28" i="26"/>
  <c r="Y27" i="26"/>
  <c r="W27" i="26"/>
  <c r="R27" i="26"/>
  <c r="O27" i="26"/>
  <c r="L27" i="26"/>
  <c r="I27" i="26"/>
  <c r="F27" i="26"/>
  <c r="Y26" i="26"/>
  <c r="W26" i="26"/>
  <c r="R26" i="26"/>
  <c r="O26" i="26"/>
  <c r="L26" i="26"/>
  <c r="I26" i="26"/>
  <c r="F26" i="26"/>
  <c r="Y25" i="26"/>
  <c r="W25" i="26"/>
  <c r="R25" i="26"/>
  <c r="O25" i="26"/>
  <c r="L25" i="26"/>
  <c r="I25" i="26"/>
  <c r="F25" i="26"/>
  <c r="Y24" i="26"/>
  <c r="W24" i="26"/>
  <c r="R24" i="26"/>
  <c r="O24" i="26"/>
  <c r="L24" i="26"/>
  <c r="I24" i="26"/>
  <c r="F24" i="26"/>
  <c r="Y23" i="26"/>
  <c r="W23" i="26"/>
  <c r="R23" i="26"/>
  <c r="O23" i="26"/>
  <c r="L23" i="26"/>
  <c r="I23" i="26"/>
  <c r="F23" i="26"/>
  <c r="Y22" i="26"/>
  <c r="W22" i="26"/>
  <c r="R22" i="26"/>
  <c r="O22" i="26"/>
  <c r="L22" i="26"/>
  <c r="I22" i="26"/>
  <c r="F22" i="26"/>
  <c r="Y21" i="26"/>
  <c r="W21" i="26"/>
  <c r="R21" i="26"/>
  <c r="O21" i="26"/>
  <c r="L21" i="26"/>
  <c r="I21" i="26"/>
  <c r="F21" i="26"/>
  <c r="Y20" i="26"/>
  <c r="W20" i="26"/>
  <c r="R20" i="26"/>
  <c r="O20" i="26"/>
  <c r="L20" i="26"/>
  <c r="I20" i="26"/>
  <c r="F20" i="26"/>
  <c r="Y19" i="26"/>
  <c r="W19" i="26"/>
  <c r="R19" i="26"/>
  <c r="O19" i="26"/>
  <c r="L19" i="26"/>
  <c r="I19" i="26"/>
  <c r="F19" i="26"/>
  <c r="Y18" i="26"/>
  <c r="W18" i="26"/>
  <c r="R18" i="26"/>
  <c r="O18" i="26"/>
  <c r="L18" i="26"/>
  <c r="I18" i="26"/>
  <c r="F18" i="26"/>
  <c r="Y17" i="26"/>
  <c r="W17" i="26"/>
  <c r="R17" i="26"/>
  <c r="R31" i="26" s="1"/>
  <c r="O17" i="26"/>
  <c r="O31" i="26" s="1"/>
  <c r="L17" i="26"/>
  <c r="L31" i="26" s="1"/>
  <c r="I17" i="26"/>
  <c r="I31" i="26" s="1"/>
  <c r="F17" i="26"/>
  <c r="F31" i="26" s="1"/>
  <c r="Y16" i="26"/>
  <c r="W16" i="26"/>
  <c r="W31" i="26" s="1"/>
  <c r="R16" i="26"/>
  <c r="O16" i="26"/>
  <c r="L16" i="26"/>
  <c r="I16" i="26"/>
  <c r="F16" i="26"/>
  <c r="Y12" i="26"/>
  <c r="R12" i="26"/>
  <c r="O12" i="26"/>
  <c r="K12" i="26"/>
  <c r="W12" i="26" s="1"/>
  <c r="I12" i="26"/>
  <c r="F12" i="26"/>
  <c r="Y45" i="31"/>
  <c r="W45" i="31"/>
  <c r="R45" i="31"/>
  <c r="O45" i="31"/>
  <c r="L45" i="31"/>
  <c r="I45" i="31"/>
  <c r="F45" i="31"/>
  <c r="Y44" i="31"/>
  <c r="W44" i="31"/>
  <c r="R44" i="31"/>
  <c r="O44" i="31"/>
  <c r="L44" i="31"/>
  <c r="I44" i="31"/>
  <c r="F44" i="31"/>
  <c r="Y40" i="31"/>
  <c r="W40" i="31"/>
  <c r="R40" i="31"/>
  <c r="O40" i="31"/>
  <c r="L40" i="31"/>
  <c r="I40" i="31"/>
  <c r="F40" i="31"/>
  <c r="Y39" i="31"/>
  <c r="W39" i="31"/>
  <c r="R39" i="31"/>
  <c r="O39" i="31"/>
  <c r="L39" i="31"/>
  <c r="I39" i="31"/>
  <c r="F39" i="31"/>
  <c r="U31" i="31"/>
  <c r="Y29" i="31"/>
  <c r="W29" i="31"/>
  <c r="R29" i="31"/>
  <c r="O29" i="31"/>
  <c r="L29" i="31"/>
  <c r="I29" i="31"/>
  <c r="F29" i="31"/>
  <c r="Y28" i="31"/>
  <c r="W28" i="31"/>
  <c r="R28" i="31"/>
  <c r="O28" i="31"/>
  <c r="L28" i="31"/>
  <c r="I28" i="31"/>
  <c r="F28" i="31"/>
  <c r="Y27" i="31"/>
  <c r="W27" i="31"/>
  <c r="R27" i="31"/>
  <c r="O27" i="31"/>
  <c r="L27" i="31"/>
  <c r="I27" i="31"/>
  <c r="F27" i="31"/>
  <c r="Y26" i="31"/>
  <c r="W26" i="31"/>
  <c r="R26" i="31"/>
  <c r="O26" i="31"/>
  <c r="L26" i="31"/>
  <c r="I26" i="31"/>
  <c r="F26" i="31"/>
  <c r="Y25" i="31"/>
  <c r="W25" i="31"/>
  <c r="R25" i="31"/>
  <c r="O25" i="31"/>
  <c r="L25" i="31"/>
  <c r="I25" i="31"/>
  <c r="F25" i="31"/>
  <c r="Y24" i="31"/>
  <c r="W24" i="31"/>
  <c r="R24" i="31"/>
  <c r="O24" i="31"/>
  <c r="L24" i="31"/>
  <c r="I24" i="31"/>
  <c r="F24" i="31"/>
  <c r="Y23" i="31"/>
  <c r="W23" i="31"/>
  <c r="R23" i="31"/>
  <c r="O23" i="31"/>
  <c r="L23" i="31"/>
  <c r="I23" i="31"/>
  <c r="F23" i="31"/>
  <c r="Y22" i="31"/>
  <c r="W22" i="31"/>
  <c r="R22" i="31"/>
  <c r="O22" i="31"/>
  <c r="L22" i="31"/>
  <c r="I22" i="31"/>
  <c r="F22" i="31"/>
  <c r="Y21" i="31"/>
  <c r="W21" i="31"/>
  <c r="R21" i="31"/>
  <c r="O21" i="31"/>
  <c r="L21" i="31"/>
  <c r="I21" i="31"/>
  <c r="F21" i="31"/>
  <c r="Y20" i="31"/>
  <c r="W20" i="31"/>
  <c r="R20" i="31"/>
  <c r="O20" i="31"/>
  <c r="L20" i="31"/>
  <c r="I20" i="31"/>
  <c r="F20" i="31"/>
  <c r="Y19" i="31"/>
  <c r="W19" i="31"/>
  <c r="R19" i="31"/>
  <c r="O19" i="31"/>
  <c r="L19" i="31"/>
  <c r="I19" i="31"/>
  <c r="F19" i="31"/>
  <c r="Y18" i="31"/>
  <c r="Y31" i="31" s="1"/>
  <c r="W18" i="31"/>
  <c r="W31" i="31" s="1"/>
  <c r="R18" i="31"/>
  <c r="R31" i="31" s="1"/>
  <c r="O18" i="31"/>
  <c r="O31" i="31" s="1"/>
  <c r="L18" i="31"/>
  <c r="L31" i="31" s="1"/>
  <c r="I18" i="31"/>
  <c r="I31" i="31" s="1"/>
  <c r="F18" i="31"/>
  <c r="F31" i="31" s="1"/>
  <c r="Y17" i="31"/>
  <c r="W17" i="31"/>
  <c r="R17" i="31"/>
  <c r="O17" i="31"/>
  <c r="L17" i="31"/>
  <c r="I17" i="31"/>
  <c r="F17" i="31"/>
  <c r="Y16" i="31"/>
  <c r="W16" i="31"/>
  <c r="R16" i="31"/>
  <c r="O16" i="31"/>
  <c r="L16" i="31"/>
  <c r="I16" i="31"/>
  <c r="F16" i="31"/>
  <c r="Y12" i="31"/>
  <c r="R12" i="31"/>
  <c r="O12" i="31"/>
  <c r="K12" i="31"/>
  <c r="W12" i="31" s="1"/>
  <c r="I12" i="31"/>
  <c r="F12" i="31"/>
  <c r="Y45" i="32"/>
  <c r="W45" i="32"/>
  <c r="R45" i="32"/>
  <c r="O45" i="32"/>
  <c r="L45" i="32"/>
  <c r="I45" i="32"/>
  <c r="F45" i="32"/>
  <c r="Y44" i="32"/>
  <c r="W44" i="32"/>
  <c r="R44" i="32"/>
  <c r="O44" i="32"/>
  <c r="L44" i="32"/>
  <c r="I44" i="32"/>
  <c r="F44" i="32"/>
  <c r="Y40" i="32"/>
  <c r="W40" i="32"/>
  <c r="R40" i="32"/>
  <c r="O40" i="32"/>
  <c r="L40" i="32"/>
  <c r="I40" i="32"/>
  <c r="F40" i="32"/>
  <c r="Y39" i="32"/>
  <c r="W39" i="32"/>
  <c r="R39" i="32"/>
  <c r="O39" i="32"/>
  <c r="L39" i="32"/>
  <c r="I39" i="32"/>
  <c r="F39" i="32"/>
  <c r="U31" i="32"/>
  <c r="Y29" i="32"/>
  <c r="W29" i="32"/>
  <c r="R29" i="32"/>
  <c r="O29" i="32"/>
  <c r="L29" i="32"/>
  <c r="I29" i="32"/>
  <c r="F29" i="32"/>
  <c r="Y28" i="32"/>
  <c r="W28" i="32"/>
  <c r="R28" i="32"/>
  <c r="O28" i="32"/>
  <c r="L28" i="32"/>
  <c r="I28" i="32"/>
  <c r="F28" i="32"/>
  <c r="Y27" i="32"/>
  <c r="W27" i="32"/>
  <c r="R27" i="32"/>
  <c r="O27" i="32"/>
  <c r="L27" i="32"/>
  <c r="I27" i="32"/>
  <c r="F27" i="32"/>
  <c r="Y26" i="32"/>
  <c r="W26" i="32"/>
  <c r="R26" i="32"/>
  <c r="O26" i="32"/>
  <c r="L26" i="32"/>
  <c r="I26" i="32"/>
  <c r="F26" i="32"/>
  <c r="Y25" i="32"/>
  <c r="W25" i="32"/>
  <c r="R25" i="32"/>
  <c r="O25" i="32"/>
  <c r="L25" i="32"/>
  <c r="I25" i="32"/>
  <c r="F25" i="32"/>
  <c r="Y24" i="32"/>
  <c r="W24" i="32"/>
  <c r="R24" i="32"/>
  <c r="O24" i="32"/>
  <c r="L24" i="32"/>
  <c r="I24" i="32"/>
  <c r="F24" i="32"/>
  <c r="Y23" i="32"/>
  <c r="W23" i="32"/>
  <c r="R23" i="32"/>
  <c r="O23" i="32"/>
  <c r="L23" i="32"/>
  <c r="I23" i="32"/>
  <c r="F23" i="32"/>
  <c r="Y22" i="32"/>
  <c r="W22" i="32"/>
  <c r="R22" i="32"/>
  <c r="O22" i="32"/>
  <c r="L22" i="32"/>
  <c r="I22" i="32"/>
  <c r="F22" i="32"/>
  <c r="Y21" i="32"/>
  <c r="W21" i="32"/>
  <c r="R21" i="32"/>
  <c r="O21" i="32"/>
  <c r="L21" i="32"/>
  <c r="I21" i="32"/>
  <c r="F21" i="32"/>
  <c r="Y20" i="32"/>
  <c r="W20" i="32"/>
  <c r="R20" i="32"/>
  <c r="O20" i="32"/>
  <c r="L20" i="32"/>
  <c r="I20" i="32"/>
  <c r="F20" i="32"/>
  <c r="Y19" i="32"/>
  <c r="W19" i="32"/>
  <c r="R19" i="32"/>
  <c r="O19" i="32"/>
  <c r="L19" i="32"/>
  <c r="I19" i="32"/>
  <c r="F19" i="32"/>
  <c r="Y18" i="32"/>
  <c r="W18" i="32"/>
  <c r="R18" i="32"/>
  <c r="R31" i="32" s="1"/>
  <c r="O18" i="32"/>
  <c r="O31" i="32" s="1"/>
  <c r="L18" i="32"/>
  <c r="L31" i="32" s="1"/>
  <c r="I18" i="32"/>
  <c r="I31" i="32" s="1"/>
  <c r="F18" i="32"/>
  <c r="F31" i="32" s="1"/>
  <c r="Y17" i="32"/>
  <c r="W17" i="32"/>
  <c r="W31" i="32" s="1"/>
  <c r="R17" i="32"/>
  <c r="O17" i="32"/>
  <c r="L17" i="32"/>
  <c r="I17" i="32"/>
  <c r="F17" i="32"/>
  <c r="Y16" i="32"/>
  <c r="Y31" i="32" s="1"/>
  <c r="W16" i="32"/>
  <c r="R16" i="32"/>
  <c r="O16" i="32"/>
  <c r="L16" i="32"/>
  <c r="I16" i="32"/>
  <c r="F16" i="32"/>
  <c r="Y12" i="32"/>
  <c r="R12" i="32"/>
  <c r="O12" i="32"/>
  <c r="K12" i="32"/>
  <c r="W12" i="32" s="1"/>
  <c r="I12" i="32"/>
  <c r="F12" i="32"/>
  <c r="Y45" i="34"/>
  <c r="W45" i="34"/>
  <c r="R45" i="34"/>
  <c r="O45" i="34"/>
  <c r="L45" i="34"/>
  <c r="I45" i="34"/>
  <c r="F45" i="34"/>
  <c r="Y44" i="34"/>
  <c r="W44" i="34"/>
  <c r="R44" i="34"/>
  <c r="O44" i="34"/>
  <c r="L44" i="34"/>
  <c r="I44" i="34"/>
  <c r="F44" i="34"/>
  <c r="Y40" i="34"/>
  <c r="W40" i="34"/>
  <c r="R40" i="34"/>
  <c r="O40" i="34"/>
  <c r="L40" i="34"/>
  <c r="I40" i="34"/>
  <c r="F40" i="34"/>
  <c r="Y39" i="34"/>
  <c r="W39" i="34"/>
  <c r="R39" i="34"/>
  <c r="O39" i="34"/>
  <c r="L39" i="34"/>
  <c r="I39" i="34"/>
  <c r="F39" i="34"/>
  <c r="U31" i="34"/>
  <c r="Y29" i="34"/>
  <c r="W29" i="34"/>
  <c r="R29" i="34"/>
  <c r="O29" i="34"/>
  <c r="L29" i="34"/>
  <c r="I29" i="34"/>
  <c r="F29" i="34"/>
  <c r="Y28" i="34"/>
  <c r="W28" i="34"/>
  <c r="R28" i="34"/>
  <c r="O28" i="34"/>
  <c r="L28" i="34"/>
  <c r="I28" i="34"/>
  <c r="F28" i="34"/>
  <c r="Y27" i="34"/>
  <c r="W27" i="34"/>
  <c r="R27" i="34"/>
  <c r="O27" i="34"/>
  <c r="L27" i="34"/>
  <c r="I27" i="34"/>
  <c r="F27" i="34"/>
  <c r="Y26" i="34"/>
  <c r="W26" i="34"/>
  <c r="R26" i="34"/>
  <c r="O26" i="34"/>
  <c r="L26" i="34"/>
  <c r="I26" i="34"/>
  <c r="F26" i="34"/>
  <c r="Y25" i="34"/>
  <c r="W25" i="34"/>
  <c r="R25" i="34"/>
  <c r="O25" i="34"/>
  <c r="L25" i="34"/>
  <c r="I25" i="34"/>
  <c r="F25" i="34"/>
  <c r="Y24" i="34"/>
  <c r="W24" i="34"/>
  <c r="R24" i="34"/>
  <c r="O24" i="34"/>
  <c r="L24" i="34"/>
  <c r="I24" i="34"/>
  <c r="F24" i="34"/>
  <c r="Y23" i="34"/>
  <c r="W23" i="34"/>
  <c r="R23" i="34"/>
  <c r="O23" i="34"/>
  <c r="L23" i="34"/>
  <c r="I23" i="34"/>
  <c r="F23" i="34"/>
  <c r="Y22" i="34"/>
  <c r="W22" i="34"/>
  <c r="R22" i="34"/>
  <c r="O22" i="34"/>
  <c r="L22" i="34"/>
  <c r="I22" i="34"/>
  <c r="F22" i="34"/>
  <c r="Y21" i="34"/>
  <c r="W21" i="34"/>
  <c r="R21" i="34"/>
  <c r="O21" i="34"/>
  <c r="L21" i="34"/>
  <c r="I21" i="34"/>
  <c r="F21" i="34"/>
  <c r="Y20" i="34"/>
  <c r="W20" i="34"/>
  <c r="R20" i="34"/>
  <c r="O20" i="34"/>
  <c r="L20" i="34"/>
  <c r="I20" i="34"/>
  <c r="F20" i="34"/>
  <c r="Y19" i="34"/>
  <c r="W19" i="34"/>
  <c r="W31" i="34" s="1"/>
  <c r="R19" i="34"/>
  <c r="O19" i="34"/>
  <c r="L19" i="34"/>
  <c r="I19" i="34"/>
  <c r="F19" i="34"/>
  <c r="Y18" i="34"/>
  <c r="W18" i="34"/>
  <c r="R18" i="34"/>
  <c r="O18" i="34"/>
  <c r="L18" i="34"/>
  <c r="I18" i="34"/>
  <c r="F18" i="34"/>
  <c r="Y17" i="34"/>
  <c r="W17" i="34"/>
  <c r="R17" i="34"/>
  <c r="O17" i="34"/>
  <c r="L17" i="34"/>
  <c r="I17" i="34"/>
  <c r="I31" i="34" s="1"/>
  <c r="F17" i="34"/>
  <c r="F31" i="34" s="1"/>
  <c r="Y16" i="34"/>
  <c r="Y31" i="34" s="1"/>
  <c r="W16" i="34"/>
  <c r="R16" i="34"/>
  <c r="R31" i="34" s="1"/>
  <c r="O16" i="34"/>
  <c r="O31" i="34" s="1"/>
  <c r="L16" i="34"/>
  <c r="L31" i="34" s="1"/>
  <c r="I16" i="34"/>
  <c r="F16" i="34"/>
  <c r="Y12" i="34"/>
  <c r="R12" i="34"/>
  <c r="O12" i="34"/>
  <c r="K12" i="34"/>
  <c r="W12" i="34" s="1"/>
  <c r="I12" i="34"/>
  <c r="F12" i="34"/>
  <c r="Y45" i="33"/>
  <c r="W45" i="33"/>
  <c r="R45" i="33"/>
  <c r="O45" i="33"/>
  <c r="L45" i="33"/>
  <c r="I45" i="33"/>
  <c r="F45" i="33"/>
  <c r="Y44" i="33"/>
  <c r="W44" i="33"/>
  <c r="R44" i="33"/>
  <c r="O44" i="33"/>
  <c r="L44" i="33"/>
  <c r="I44" i="33"/>
  <c r="F44" i="33"/>
  <c r="Y40" i="33"/>
  <c r="W40" i="33"/>
  <c r="R40" i="33"/>
  <c r="O40" i="33"/>
  <c r="L40" i="33"/>
  <c r="I40" i="33"/>
  <c r="F40" i="33"/>
  <c r="Y39" i="33"/>
  <c r="W39" i="33"/>
  <c r="R39" i="33"/>
  <c r="O39" i="33"/>
  <c r="L39" i="33"/>
  <c r="I39" i="33"/>
  <c r="F39" i="33"/>
  <c r="U31" i="33"/>
  <c r="Y29" i="33"/>
  <c r="W29" i="33"/>
  <c r="R29" i="33"/>
  <c r="O29" i="33"/>
  <c r="L29" i="33"/>
  <c r="I29" i="33"/>
  <c r="F29" i="33"/>
  <c r="Y28" i="33"/>
  <c r="W28" i="33"/>
  <c r="R28" i="33"/>
  <c r="O28" i="33"/>
  <c r="L28" i="33"/>
  <c r="I28" i="33"/>
  <c r="F28" i="33"/>
  <c r="Y27" i="33"/>
  <c r="W27" i="33"/>
  <c r="R27" i="33"/>
  <c r="O27" i="33"/>
  <c r="L27" i="33"/>
  <c r="I27" i="33"/>
  <c r="F27" i="33"/>
  <c r="Y26" i="33"/>
  <c r="W26" i="33"/>
  <c r="R26" i="33"/>
  <c r="O26" i="33"/>
  <c r="L26" i="33"/>
  <c r="I26" i="33"/>
  <c r="F26" i="33"/>
  <c r="Y25" i="33"/>
  <c r="W25" i="33"/>
  <c r="R25" i="33"/>
  <c r="O25" i="33"/>
  <c r="L25" i="33"/>
  <c r="I25" i="33"/>
  <c r="F25" i="33"/>
  <c r="Y24" i="33"/>
  <c r="W24" i="33"/>
  <c r="R24" i="33"/>
  <c r="O24" i="33"/>
  <c r="L24" i="33"/>
  <c r="I24" i="33"/>
  <c r="F24" i="33"/>
  <c r="Y23" i="33"/>
  <c r="W23" i="33"/>
  <c r="R23" i="33"/>
  <c r="O23" i="33"/>
  <c r="L23" i="33"/>
  <c r="I23" i="33"/>
  <c r="F23" i="33"/>
  <c r="Y22" i="33"/>
  <c r="W22" i="33"/>
  <c r="R22" i="33"/>
  <c r="O22" i="33"/>
  <c r="L22" i="33"/>
  <c r="I22" i="33"/>
  <c r="F22" i="33"/>
  <c r="Y21" i="33"/>
  <c r="W21" i="33"/>
  <c r="W31" i="33" s="1"/>
  <c r="R21" i="33"/>
  <c r="O21" i="33"/>
  <c r="L21" i="33"/>
  <c r="I21" i="33"/>
  <c r="F21" i="33"/>
  <c r="Y20" i="33"/>
  <c r="W20" i="33"/>
  <c r="R20" i="33"/>
  <c r="O20" i="33"/>
  <c r="L20" i="33"/>
  <c r="I20" i="33"/>
  <c r="F20" i="33"/>
  <c r="Y19" i="33"/>
  <c r="W19" i="33"/>
  <c r="R19" i="33"/>
  <c r="O19" i="33"/>
  <c r="L19" i="33"/>
  <c r="I19" i="33"/>
  <c r="F19" i="33"/>
  <c r="Y18" i="33"/>
  <c r="W18" i="33"/>
  <c r="R18" i="33"/>
  <c r="O18" i="33"/>
  <c r="O31" i="33" s="1"/>
  <c r="L18" i="33"/>
  <c r="I18" i="33"/>
  <c r="F18" i="33"/>
  <c r="Y17" i="33"/>
  <c r="Y31" i="33" s="1"/>
  <c r="W17" i="33"/>
  <c r="R17" i="33"/>
  <c r="O17" i="33"/>
  <c r="L17" i="33"/>
  <c r="I17" i="33"/>
  <c r="F17" i="33"/>
  <c r="Y16" i="33"/>
  <c r="W16" i="33"/>
  <c r="R16" i="33"/>
  <c r="R31" i="33" s="1"/>
  <c r="O16" i="33"/>
  <c r="L16" i="33"/>
  <c r="L31" i="33" s="1"/>
  <c r="I16" i="33"/>
  <c r="I31" i="33" s="1"/>
  <c r="F16" i="33"/>
  <c r="F31" i="33" s="1"/>
  <c r="Y12" i="33"/>
  <c r="R12" i="33"/>
  <c r="O12" i="33"/>
  <c r="K12" i="33"/>
  <c r="W12" i="33" s="1"/>
  <c r="I12" i="33"/>
  <c r="F12" i="33"/>
  <c r="Y45" i="36"/>
  <c r="W45" i="36"/>
  <c r="R45" i="36"/>
  <c r="O45" i="36"/>
  <c r="L45" i="36"/>
  <c r="I45" i="36"/>
  <c r="F45" i="36"/>
  <c r="Y44" i="36"/>
  <c r="W44" i="36"/>
  <c r="R44" i="36"/>
  <c r="O44" i="36"/>
  <c r="L44" i="36"/>
  <c r="I44" i="36"/>
  <c r="F44" i="36"/>
  <c r="Y40" i="36"/>
  <c r="W40" i="36"/>
  <c r="R40" i="36"/>
  <c r="O40" i="36"/>
  <c r="L40" i="36"/>
  <c r="I40" i="36"/>
  <c r="F40" i="36"/>
  <c r="Y39" i="36"/>
  <c r="W39" i="36"/>
  <c r="R39" i="36"/>
  <c r="O39" i="36"/>
  <c r="L39" i="36"/>
  <c r="I39" i="36"/>
  <c r="F39" i="36"/>
  <c r="U31" i="36"/>
  <c r="Y29" i="36"/>
  <c r="W29" i="36"/>
  <c r="R29" i="36"/>
  <c r="O29" i="36"/>
  <c r="L29" i="36"/>
  <c r="I29" i="36"/>
  <c r="F29" i="36"/>
  <c r="Y28" i="36"/>
  <c r="W28" i="36"/>
  <c r="R28" i="36"/>
  <c r="O28" i="36"/>
  <c r="L28" i="36"/>
  <c r="I28" i="36"/>
  <c r="F28" i="36"/>
  <c r="Y27" i="36"/>
  <c r="W27" i="36"/>
  <c r="R27" i="36"/>
  <c r="O27" i="36"/>
  <c r="L27" i="36"/>
  <c r="I27" i="36"/>
  <c r="F27" i="36"/>
  <c r="Y26" i="36"/>
  <c r="W26" i="36"/>
  <c r="R26" i="36"/>
  <c r="O26" i="36"/>
  <c r="L26" i="36"/>
  <c r="I26" i="36"/>
  <c r="F26" i="36"/>
  <c r="Y25" i="36"/>
  <c r="W25" i="36"/>
  <c r="R25" i="36"/>
  <c r="O25" i="36"/>
  <c r="L25" i="36"/>
  <c r="I25" i="36"/>
  <c r="F25" i="36"/>
  <c r="Y24" i="36"/>
  <c r="W24" i="36"/>
  <c r="R24" i="36"/>
  <c r="O24" i="36"/>
  <c r="L24" i="36"/>
  <c r="I24" i="36"/>
  <c r="F24" i="36"/>
  <c r="Y23" i="36"/>
  <c r="W23" i="36"/>
  <c r="W31" i="36" s="1"/>
  <c r="R23" i="36"/>
  <c r="O23" i="36"/>
  <c r="L23" i="36"/>
  <c r="I23" i="36"/>
  <c r="F23" i="36"/>
  <c r="Y22" i="36"/>
  <c r="W22" i="36"/>
  <c r="R22" i="36"/>
  <c r="R31" i="36" s="1"/>
  <c r="O22" i="36"/>
  <c r="L22" i="36"/>
  <c r="I22" i="36"/>
  <c r="F22" i="36"/>
  <c r="Y21" i="36"/>
  <c r="W21" i="36"/>
  <c r="R21" i="36"/>
  <c r="O21" i="36"/>
  <c r="L21" i="36"/>
  <c r="I21" i="36"/>
  <c r="F21" i="36"/>
  <c r="Y20" i="36"/>
  <c r="W20" i="36"/>
  <c r="R20" i="36"/>
  <c r="O20" i="36"/>
  <c r="L20" i="36"/>
  <c r="I20" i="36"/>
  <c r="F20" i="36"/>
  <c r="Y19" i="36"/>
  <c r="W19" i="36"/>
  <c r="R19" i="36"/>
  <c r="O19" i="36"/>
  <c r="L19" i="36"/>
  <c r="I19" i="36"/>
  <c r="F19" i="36"/>
  <c r="Y18" i="36"/>
  <c r="W18" i="36"/>
  <c r="R18" i="36"/>
  <c r="O18" i="36"/>
  <c r="L18" i="36"/>
  <c r="I18" i="36"/>
  <c r="F18" i="36"/>
  <c r="Y17" i="36"/>
  <c r="W17" i="36"/>
  <c r="R17" i="36"/>
  <c r="O17" i="36"/>
  <c r="L17" i="36"/>
  <c r="I17" i="36"/>
  <c r="F17" i="36"/>
  <c r="Y16" i="36"/>
  <c r="Y31" i="36" s="1"/>
  <c r="W16" i="36"/>
  <c r="R16" i="36"/>
  <c r="O16" i="36"/>
  <c r="O31" i="36" s="1"/>
  <c r="L16" i="36"/>
  <c r="L31" i="36" s="1"/>
  <c r="I16" i="36"/>
  <c r="I31" i="36" s="1"/>
  <c r="F16" i="36"/>
  <c r="F31" i="36" s="1"/>
  <c r="Y12" i="36"/>
  <c r="W12" i="36"/>
  <c r="R12" i="36"/>
  <c r="O12" i="36"/>
  <c r="K12" i="36"/>
  <c r="I12" i="36"/>
  <c r="F12" i="36"/>
  <c r="Y45" i="37"/>
  <c r="W45" i="37"/>
  <c r="R45" i="37"/>
  <c r="O45" i="37"/>
  <c r="L45" i="37"/>
  <c r="I45" i="37"/>
  <c r="F45" i="37"/>
  <c r="Y44" i="37"/>
  <c r="W44" i="37"/>
  <c r="R44" i="37"/>
  <c r="O44" i="37"/>
  <c r="L44" i="37"/>
  <c r="I44" i="37"/>
  <c r="F44" i="37"/>
  <c r="Y40" i="37"/>
  <c r="W40" i="37"/>
  <c r="R40" i="37"/>
  <c r="O40" i="37"/>
  <c r="L40" i="37"/>
  <c r="I40" i="37"/>
  <c r="F40" i="37"/>
  <c r="Y39" i="37"/>
  <c r="W39" i="37"/>
  <c r="R39" i="37"/>
  <c r="O39" i="37"/>
  <c r="L39" i="37"/>
  <c r="I39" i="37"/>
  <c r="F39" i="37"/>
  <c r="U31" i="37"/>
  <c r="Y29" i="37"/>
  <c r="W29" i="37"/>
  <c r="R29" i="37"/>
  <c r="O29" i="37"/>
  <c r="L29" i="37"/>
  <c r="I29" i="37"/>
  <c r="F29" i="37"/>
  <c r="Y28" i="37"/>
  <c r="W28" i="37"/>
  <c r="R28" i="37"/>
  <c r="O28" i="37"/>
  <c r="L28" i="37"/>
  <c r="I28" i="37"/>
  <c r="F28" i="37"/>
  <c r="Y27" i="37"/>
  <c r="W27" i="37"/>
  <c r="R27" i="37"/>
  <c r="O27" i="37"/>
  <c r="L27" i="37"/>
  <c r="I27" i="37"/>
  <c r="F27" i="37"/>
  <c r="Y26" i="37"/>
  <c r="W26" i="37"/>
  <c r="R26" i="37"/>
  <c r="O26" i="37"/>
  <c r="L26" i="37"/>
  <c r="I26" i="37"/>
  <c r="F26" i="37"/>
  <c r="Y25" i="37"/>
  <c r="W25" i="37"/>
  <c r="R25" i="37"/>
  <c r="O25" i="37"/>
  <c r="L25" i="37"/>
  <c r="I25" i="37"/>
  <c r="F25" i="37"/>
  <c r="Y24" i="37"/>
  <c r="W24" i="37"/>
  <c r="R24" i="37"/>
  <c r="O24" i="37"/>
  <c r="L24" i="37"/>
  <c r="I24" i="37"/>
  <c r="F24" i="37"/>
  <c r="Y23" i="37"/>
  <c r="W23" i="37"/>
  <c r="R23" i="37"/>
  <c r="O23" i="37"/>
  <c r="L23" i="37"/>
  <c r="I23" i="37"/>
  <c r="F23" i="37"/>
  <c r="Y22" i="37"/>
  <c r="W22" i="37"/>
  <c r="R22" i="37"/>
  <c r="R31" i="37" s="1"/>
  <c r="O22" i="37"/>
  <c r="L22" i="37"/>
  <c r="I22" i="37"/>
  <c r="F22" i="37"/>
  <c r="Y21" i="37"/>
  <c r="W21" i="37"/>
  <c r="W31" i="37" s="1"/>
  <c r="R21" i="37"/>
  <c r="O21" i="37"/>
  <c r="L21" i="37"/>
  <c r="I21" i="37"/>
  <c r="F21" i="37"/>
  <c r="Y20" i="37"/>
  <c r="W20" i="37"/>
  <c r="R20" i="37"/>
  <c r="O20" i="37"/>
  <c r="L20" i="37"/>
  <c r="I20" i="37"/>
  <c r="F20" i="37"/>
  <c r="Y19" i="37"/>
  <c r="W19" i="37"/>
  <c r="R19" i="37"/>
  <c r="O19" i="37"/>
  <c r="L19" i="37"/>
  <c r="I19" i="37"/>
  <c r="F19" i="37"/>
  <c r="Y18" i="37"/>
  <c r="W18" i="37"/>
  <c r="R18" i="37"/>
  <c r="O18" i="37"/>
  <c r="L18" i="37"/>
  <c r="I18" i="37"/>
  <c r="F18" i="37"/>
  <c r="Y17" i="37"/>
  <c r="W17" i="37"/>
  <c r="R17" i="37"/>
  <c r="O17" i="37"/>
  <c r="L17" i="37"/>
  <c r="I17" i="37"/>
  <c r="F17" i="37"/>
  <c r="Y16" i="37"/>
  <c r="Y31" i="37" s="1"/>
  <c r="W16" i="37"/>
  <c r="R16" i="37"/>
  <c r="O16" i="37"/>
  <c r="O31" i="37" s="1"/>
  <c r="L16" i="37"/>
  <c r="L31" i="37" s="1"/>
  <c r="I16" i="37"/>
  <c r="I31" i="37" s="1"/>
  <c r="F16" i="37"/>
  <c r="F31" i="37" s="1"/>
  <c r="Y12" i="37"/>
  <c r="W12" i="37"/>
  <c r="R12" i="37"/>
  <c r="O12" i="37"/>
  <c r="K12" i="37"/>
  <c r="I12" i="37"/>
  <c r="F12" i="37"/>
  <c r="Y45" i="38"/>
  <c r="W45" i="38"/>
  <c r="R45" i="38"/>
  <c r="O45" i="38"/>
  <c r="L45" i="38"/>
  <c r="I45" i="38"/>
  <c r="F45" i="38"/>
  <c r="Y44" i="38"/>
  <c r="W44" i="38"/>
  <c r="R44" i="38"/>
  <c r="O44" i="38"/>
  <c r="L44" i="38"/>
  <c r="I44" i="38"/>
  <c r="F44" i="38"/>
  <c r="Y40" i="38"/>
  <c r="W40" i="38"/>
  <c r="R40" i="38"/>
  <c r="O40" i="38"/>
  <c r="L40" i="38"/>
  <c r="I40" i="38"/>
  <c r="F40" i="38"/>
  <c r="Y39" i="38"/>
  <c r="W39" i="38"/>
  <c r="R39" i="38"/>
  <c r="O39" i="38"/>
  <c r="L39" i="38"/>
  <c r="I39" i="38"/>
  <c r="F39" i="38"/>
  <c r="U31" i="38"/>
  <c r="R31" i="38"/>
  <c r="Y29" i="38"/>
  <c r="W29" i="38"/>
  <c r="R29" i="38"/>
  <c r="O29" i="38"/>
  <c r="L29" i="38"/>
  <c r="I29" i="38"/>
  <c r="F29" i="38"/>
  <c r="Y28" i="38"/>
  <c r="W28" i="38"/>
  <c r="R28" i="38"/>
  <c r="O28" i="38"/>
  <c r="L28" i="38"/>
  <c r="I28" i="38"/>
  <c r="F28" i="38"/>
  <c r="Y27" i="38"/>
  <c r="W27" i="38"/>
  <c r="R27" i="38"/>
  <c r="O27" i="38"/>
  <c r="L27" i="38"/>
  <c r="I27" i="38"/>
  <c r="F27" i="38"/>
  <c r="Y26" i="38"/>
  <c r="W26" i="38"/>
  <c r="R26" i="38"/>
  <c r="O26" i="38"/>
  <c r="L26" i="38"/>
  <c r="I26" i="38"/>
  <c r="F26" i="38"/>
  <c r="Y25" i="38"/>
  <c r="W25" i="38"/>
  <c r="R25" i="38"/>
  <c r="O25" i="38"/>
  <c r="L25" i="38"/>
  <c r="I25" i="38"/>
  <c r="F25" i="38"/>
  <c r="Y24" i="38"/>
  <c r="W24" i="38"/>
  <c r="R24" i="38"/>
  <c r="O24" i="38"/>
  <c r="L24" i="38"/>
  <c r="I24" i="38"/>
  <c r="F24" i="38"/>
  <c r="Y23" i="38"/>
  <c r="W23" i="38"/>
  <c r="R23" i="38"/>
  <c r="O23" i="38"/>
  <c r="L23" i="38"/>
  <c r="I23" i="38"/>
  <c r="F23" i="38"/>
  <c r="Y22" i="38"/>
  <c r="W22" i="38"/>
  <c r="R22" i="38"/>
  <c r="O22" i="38"/>
  <c r="L22" i="38"/>
  <c r="I22" i="38"/>
  <c r="F22" i="38"/>
  <c r="Y21" i="38"/>
  <c r="W21" i="38"/>
  <c r="W31" i="38" s="1"/>
  <c r="R21" i="38"/>
  <c r="O21" i="38"/>
  <c r="L21" i="38"/>
  <c r="I21" i="38"/>
  <c r="F21" i="38"/>
  <c r="Y20" i="38"/>
  <c r="W20" i="38"/>
  <c r="R20" i="38"/>
  <c r="O20" i="38"/>
  <c r="L20" i="38"/>
  <c r="I20" i="38"/>
  <c r="F20" i="38"/>
  <c r="Y19" i="38"/>
  <c r="W19" i="38"/>
  <c r="R19" i="38"/>
  <c r="O19" i="38"/>
  <c r="L19" i="38"/>
  <c r="I19" i="38"/>
  <c r="F19" i="38"/>
  <c r="Y18" i="38"/>
  <c r="W18" i="38"/>
  <c r="R18" i="38"/>
  <c r="O18" i="38"/>
  <c r="L18" i="38"/>
  <c r="I18" i="38"/>
  <c r="F18" i="38"/>
  <c r="Y17" i="38"/>
  <c r="W17" i="38"/>
  <c r="R17" i="38"/>
  <c r="O17" i="38"/>
  <c r="L17" i="38"/>
  <c r="I17" i="38"/>
  <c r="F17" i="38"/>
  <c r="Y16" i="38"/>
  <c r="Y31" i="38" s="1"/>
  <c r="W16" i="38"/>
  <c r="R16" i="38"/>
  <c r="O16" i="38"/>
  <c r="O31" i="38" s="1"/>
  <c r="L16" i="38"/>
  <c r="L31" i="38" s="1"/>
  <c r="I16" i="38"/>
  <c r="I31" i="38" s="1"/>
  <c r="F16" i="38"/>
  <c r="F31" i="38" s="1"/>
  <c r="Y12" i="38"/>
  <c r="W12" i="38"/>
  <c r="R12" i="38"/>
  <c r="O12" i="38"/>
  <c r="K12" i="38"/>
  <c r="I12" i="38"/>
  <c r="F12" i="38"/>
  <c r="Y45" i="35"/>
  <c r="W45" i="35"/>
  <c r="R45" i="35"/>
  <c r="O45" i="35"/>
  <c r="L45" i="35"/>
  <c r="I45" i="35"/>
  <c r="F45" i="35"/>
  <c r="Y44" i="35"/>
  <c r="W44" i="35"/>
  <c r="R44" i="35"/>
  <c r="O44" i="35"/>
  <c r="L44" i="35"/>
  <c r="I44" i="35"/>
  <c r="F44" i="35"/>
  <c r="Y40" i="35"/>
  <c r="W40" i="35"/>
  <c r="R40" i="35"/>
  <c r="O40" i="35"/>
  <c r="L40" i="35"/>
  <c r="I40" i="35"/>
  <c r="F40" i="35"/>
  <c r="Y39" i="35"/>
  <c r="W39" i="35"/>
  <c r="R39" i="35"/>
  <c r="O39" i="35"/>
  <c r="L39" i="35"/>
  <c r="I39" i="35"/>
  <c r="F39" i="35"/>
  <c r="U31" i="35"/>
  <c r="Y29" i="35"/>
  <c r="W29" i="35"/>
  <c r="R29" i="35"/>
  <c r="O29" i="35"/>
  <c r="L29" i="35"/>
  <c r="I29" i="35"/>
  <c r="F29" i="35"/>
  <c r="Y28" i="35"/>
  <c r="W28" i="35"/>
  <c r="R28" i="35"/>
  <c r="O28" i="35"/>
  <c r="L28" i="35"/>
  <c r="I28" i="35"/>
  <c r="F28" i="35"/>
  <c r="Y27" i="35"/>
  <c r="W27" i="35"/>
  <c r="R27" i="35"/>
  <c r="O27" i="35"/>
  <c r="L27" i="35"/>
  <c r="I27" i="35"/>
  <c r="F27" i="35"/>
  <c r="Y26" i="35"/>
  <c r="W26" i="35"/>
  <c r="R26" i="35"/>
  <c r="O26" i="35"/>
  <c r="L26" i="35"/>
  <c r="I26" i="35"/>
  <c r="F26" i="35"/>
  <c r="Y25" i="35"/>
  <c r="W25" i="35"/>
  <c r="R25" i="35"/>
  <c r="O25" i="35"/>
  <c r="L25" i="35"/>
  <c r="I25" i="35"/>
  <c r="F25" i="35"/>
  <c r="Y24" i="35"/>
  <c r="W24" i="35"/>
  <c r="R24" i="35"/>
  <c r="O24" i="35"/>
  <c r="L24" i="35"/>
  <c r="I24" i="35"/>
  <c r="F24" i="35"/>
  <c r="Y23" i="35"/>
  <c r="W23" i="35"/>
  <c r="R23" i="35"/>
  <c r="O23" i="35"/>
  <c r="L23" i="35"/>
  <c r="I23" i="35"/>
  <c r="F23" i="35"/>
  <c r="Y22" i="35"/>
  <c r="W22" i="35"/>
  <c r="R22" i="35"/>
  <c r="O22" i="35"/>
  <c r="L22" i="35"/>
  <c r="I22" i="35"/>
  <c r="F22" i="35"/>
  <c r="Y21" i="35"/>
  <c r="W21" i="35"/>
  <c r="R21" i="35"/>
  <c r="O21" i="35"/>
  <c r="L21" i="35"/>
  <c r="I21" i="35"/>
  <c r="F21" i="35"/>
  <c r="Y20" i="35"/>
  <c r="W20" i="35"/>
  <c r="R20" i="35"/>
  <c r="O20" i="35"/>
  <c r="L20" i="35"/>
  <c r="I20" i="35"/>
  <c r="F20" i="35"/>
  <c r="Y19" i="35"/>
  <c r="W19" i="35"/>
  <c r="R19" i="35"/>
  <c r="O19" i="35"/>
  <c r="L19" i="35"/>
  <c r="I19" i="35"/>
  <c r="F19" i="35"/>
  <c r="Y18" i="35"/>
  <c r="W18" i="35"/>
  <c r="W31" i="35" s="1"/>
  <c r="R18" i="35"/>
  <c r="O18" i="35"/>
  <c r="L18" i="35"/>
  <c r="I18" i="35"/>
  <c r="F18" i="35"/>
  <c r="Y17" i="35"/>
  <c r="W17" i="35"/>
  <c r="R17" i="35"/>
  <c r="O17" i="35"/>
  <c r="L17" i="35"/>
  <c r="I17" i="35"/>
  <c r="I31" i="35" s="1"/>
  <c r="F17" i="35"/>
  <c r="Y16" i="35"/>
  <c r="Y31" i="35" s="1"/>
  <c r="W16" i="35"/>
  <c r="R16" i="35"/>
  <c r="R31" i="35" s="1"/>
  <c r="O16" i="35"/>
  <c r="O31" i="35" s="1"/>
  <c r="L16" i="35"/>
  <c r="L31" i="35" s="1"/>
  <c r="I16" i="35"/>
  <c r="F16" i="35"/>
  <c r="F31" i="35" s="1"/>
  <c r="Y12" i="35"/>
  <c r="R12" i="35"/>
  <c r="O12" i="35"/>
  <c r="K12" i="35"/>
  <c r="W12" i="35" s="1"/>
  <c r="I12" i="35"/>
  <c r="F12" i="35"/>
  <c r="Y45" i="30"/>
  <c r="W45" i="30"/>
  <c r="R45" i="30"/>
  <c r="O45" i="30"/>
  <c r="L45" i="30"/>
  <c r="I45" i="30"/>
  <c r="F45" i="30"/>
  <c r="Y44" i="30"/>
  <c r="W44" i="30"/>
  <c r="R44" i="30"/>
  <c r="O44" i="30"/>
  <c r="L44" i="30"/>
  <c r="I44" i="30"/>
  <c r="F44" i="30"/>
  <c r="Y40" i="30"/>
  <c r="W40" i="30"/>
  <c r="R40" i="30"/>
  <c r="O40" i="30"/>
  <c r="L40" i="30"/>
  <c r="I40" i="30"/>
  <c r="F40" i="30"/>
  <c r="Y39" i="30"/>
  <c r="W39" i="30"/>
  <c r="R39" i="30"/>
  <c r="O39" i="30"/>
  <c r="L39" i="30"/>
  <c r="I39" i="30"/>
  <c r="F39" i="30"/>
  <c r="U31" i="30"/>
  <c r="Y29" i="30"/>
  <c r="W29" i="30"/>
  <c r="R29" i="30"/>
  <c r="O29" i="30"/>
  <c r="L29" i="30"/>
  <c r="I29" i="30"/>
  <c r="F29" i="30"/>
  <c r="Y28" i="30"/>
  <c r="W28" i="30"/>
  <c r="R28" i="30"/>
  <c r="O28" i="30"/>
  <c r="L28" i="30"/>
  <c r="I28" i="30"/>
  <c r="F28" i="30"/>
  <c r="Y27" i="30"/>
  <c r="W27" i="30"/>
  <c r="R27" i="30"/>
  <c r="O27" i="30"/>
  <c r="L27" i="30"/>
  <c r="I27" i="30"/>
  <c r="F27" i="30"/>
  <c r="Y26" i="30"/>
  <c r="W26" i="30"/>
  <c r="R26" i="30"/>
  <c r="O26" i="30"/>
  <c r="L26" i="30"/>
  <c r="I26" i="30"/>
  <c r="F26" i="30"/>
  <c r="Y25" i="30"/>
  <c r="W25" i="30"/>
  <c r="R25" i="30"/>
  <c r="O25" i="30"/>
  <c r="L25" i="30"/>
  <c r="I25" i="30"/>
  <c r="F25" i="30"/>
  <c r="Y24" i="30"/>
  <c r="W24" i="30"/>
  <c r="R24" i="30"/>
  <c r="O24" i="30"/>
  <c r="L24" i="30"/>
  <c r="I24" i="30"/>
  <c r="F24" i="30"/>
  <c r="Y23" i="30"/>
  <c r="W23" i="30"/>
  <c r="R23" i="30"/>
  <c r="O23" i="30"/>
  <c r="L23" i="30"/>
  <c r="I23" i="30"/>
  <c r="F23" i="30"/>
  <c r="Y22" i="30"/>
  <c r="W22" i="30"/>
  <c r="R22" i="30"/>
  <c r="R31" i="30" s="1"/>
  <c r="O22" i="30"/>
  <c r="O31" i="30" s="1"/>
  <c r="L22" i="30"/>
  <c r="I22" i="30"/>
  <c r="F22" i="30"/>
  <c r="Y21" i="30"/>
  <c r="W21" i="30"/>
  <c r="R21" i="30"/>
  <c r="O21" i="30"/>
  <c r="L21" i="30"/>
  <c r="I21" i="30"/>
  <c r="F21" i="30"/>
  <c r="Y20" i="30"/>
  <c r="W20" i="30"/>
  <c r="R20" i="30"/>
  <c r="O20" i="30"/>
  <c r="L20" i="30"/>
  <c r="I20" i="30"/>
  <c r="F20" i="30"/>
  <c r="Y19" i="30"/>
  <c r="W19" i="30"/>
  <c r="R19" i="30"/>
  <c r="O19" i="30"/>
  <c r="L19" i="30"/>
  <c r="I19" i="30"/>
  <c r="F19" i="30"/>
  <c r="Y18" i="30"/>
  <c r="W18" i="30"/>
  <c r="R18" i="30"/>
  <c r="O18" i="30"/>
  <c r="L18" i="30"/>
  <c r="I18" i="30"/>
  <c r="F18" i="30"/>
  <c r="Y17" i="30"/>
  <c r="W17" i="30"/>
  <c r="R17" i="30"/>
  <c r="O17" i="30"/>
  <c r="L17" i="30"/>
  <c r="I17" i="30"/>
  <c r="F17" i="30"/>
  <c r="Y16" i="30"/>
  <c r="Y31" i="30" s="1"/>
  <c r="W16" i="30"/>
  <c r="W31" i="30" s="1"/>
  <c r="R16" i="30"/>
  <c r="O16" i="30"/>
  <c r="L16" i="30"/>
  <c r="L31" i="30" s="1"/>
  <c r="I16" i="30"/>
  <c r="I31" i="30" s="1"/>
  <c r="F16" i="30"/>
  <c r="F31" i="30" s="1"/>
  <c r="Y12" i="30"/>
  <c r="W12" i="30"/>
  <c r="R12" i="30"/>
  <c r="O12" i="30"/>
  <c r="K12" i="30"/>
  <c r="I12" i="30"/>
  <c r="F12" i="30"/>
  <c r="Y45" i="39"/>
  <c r="W45" i="39"/>
  <c r="R45" i="39"/>
  <c r="O45" i="39"/>
  <c r="L45" i="39"/>
  <c r="I45" i="39"/>
  <c r="F45" i="39"/>
  <c r="Y44" i="39"/>
  <c r="W44" i="39"/>
  <c r="R44" i="39"/>
  <c r="O44" i="39"/>
  <c r="L44" i="39"/>
  <c r="I44" i="39"/>
  <c r="F44" i="39"/>
  <c r="Y40" i="39"/>
  <c r="W40" i="39"/>
  <c r="R40" i="39"/>
  <c r="O40" i="39"/>
  <c r="L40" i="39"/>
  <c r="I40" i="39"/>
  <c r="F40" i="39"/>
  <c r="Y39" i="39"/>
  <c r="W39" i="39"/>
  <c r="R39" i="39"/>
  <c r="O39" i="39"/>
  <c r="L39" i="39"/>
  <c r="I39" i="39"/>
  <c r="F39" i="39"/>
  <c r="U31" i="39"/>
  <c r="Y29" i="39"/>
  <c r="W29" i="39"/>
  <c r="R29" i="39"/>
  <c r="O29" i="39"/>
  <c r="L29" i="39"/>
  <c r="I29" i="39"/>
  <c r="F29" i="39"/>
  <c r="Y28" i="39"/>
  <c r="W28" i="39"/>
  <c r="R28" i="39"/>
  <c r="O28" i="39"/>
  <c r="L28" i="39"/>
  <c r="I28" i="39"/>
  <c r="F28" i="39"/>
  <c r="Y27" i="39"/>
  <c r="W27" i="39"/>
  <c r="R27" i="39"/>
  <c r="O27" i="39"/>
  <c r="L27" i="39"/>
  <c r="I27" i="39"/>
  <c r="F27" i="39"/>
  <c r="Y26" i="39"/>
  <c r="W26" i="39"/>
  <c r="R26" i="39"/>
  <c r="O26" i="39"/>
  <c r="L26" i="39"/>
  <c r="I26" i="39"/>
  <c r="F26" i="39"/>
  <c r="Y25" i="39"/>
  <c r="W25" i="39"/>
  <c r="R25" i="39"/>
  <c r="O25" i="39"/>
  <c r="L25" i="39"/>
  <c r="I25" i="39"/>
  <c r="F25" i="39"/>
  <c r="Y24" i="39"/>
  <c r="W24" i="39"/>
  <c r="R24" i="39"/>
  <c r="O24" i="39"/>
  <c r="L24" i="39"/>
  <c r="I24" i="39"/>
  <c r="F24" i="39"/>
  <c r="Y23" i="39"/>
  <c r="W23" i="39"/>
  <c r="R23" i="39"/>
  <c r="O23" i="39"/>
  <c r="L23" i="39"/>
  <c r="I23" i="39"/>
  <c r="F23" i="39"/>
  <c r="Y22" i="39"/>
  <c r="W22" i="39"/>
  <c r="R22" i="39"/>
  <c r="O22" i="39"/>
  <c r="L22" i="39"/>
  <c r="L31" i="39" s="1"/>
  <c r="I22" i="39"/>
  <c r="F22" i="39"/>
  <c r="Y21" i="39"/>
  <c r="W21" i="39"/>
  <c r="R21" i="39"/>
  <c r="O21" i="39"/>
  <c r="L21" i="39"/>
  <c r="I21" i="39"/>
  <c r="F21" i="39"/>
  <c r="Y20" i="39"/>
  <c r="W20" i="39"/>
  <c r="R20" i="39"/>
  <c r="O20" i="39"/>
  <c r="L20" i="39"/>
  <c r="I20" i="39"/>
  <c r="F20" i="39"/>
  <c r="Y19" i="39"/>
  <c r="W19" i="39"/>
  <c r="R19" i="39"/>
  <c r="O19" i="39"/>
  <c r="L19" i="39"/>
  <c r="I19" i="39"/>
  <c r="F19" i="39"/>
  <c r="Y18" i="39"/>
  <c r="W18" i="39"/>
  <c r="R18" i="39"/>
  <c r="O18" i="39"/>
  <c r="L18" i="39"/>
  <c r="I18" i="39"/>
  <c r="F18" i="39"/>
  <c r="Y17" i="39"/>
  <c r="W17" i="39"/>
  <c r="R17" i="39"/>
  <c r="O17" i="39"/>
  <c r="L17" i="39"/>
  <c r="I17" i="39"/>
  <c r="F17" i="39"/>
  <c r="Y16" i="39"/>
  <c r="Y31" i="39" s="1"/>
  <c r="W16" i="39"/>
  <c r="W31" i="39" s="1"/>
  <c r="R16" i="39"/>
  <c r="R31" i="39" s="1"/>
  <c r="O16" i="39"/>
  <c r="O31" i="39" s="1"/>
  <c r="L16" i="39"/>
  <c r="I16" i="39"/>
  <c r="I31" i="39" s="1"/>
  <c r="F16" i="39"/>
  <c r="F31" i="39" s="1"/>
  <c r="Y12" i="39"/>
  <c r="W12" i="39"/>
  <c r="R12" i="39"/>
  <c r="O12" i="39"/>
  <c r="K12" i="39"/>
  <c r="I12" i="39"/>
  <c r="F12" i="39"/>
  <c r="Y45" i="29"/>
  <c r="W45" i="29"/>
  <c r="R45" i="29"/>
  <c r="O45" i="29"/>
  <c r="L45" i="29"/>
  <c r="I45" i="29"/>
  <c r="F45" i="29"/>
  <c r="Y44" i="29"/>
  <c r="W44" i="29"/>
  <c r="R44" i="29"/>
  <c r="O44" i="29"/>
  <c r="L44" i="29"/>
  <c r="I44" i="29"/>
  <c r="F44" i="29"/>
  <c r="Y40" i="29"/>
  <c r="W40" i="29"/>
  <c r="R40" i="29"/>
  <c r="O40" i="29"/>
  <c r="L40" i="29"/>
  <c r="I40" i="29"/>
  <c r="F40" i="29"/>
  <c r="Y39" i="29"/>
  <c r="W39" i="29"/>
  <c r="R39" i="29"/>
  <c r="O39" i="29"/>
  <c r="L39" i="29"/>
  <c r="I39" i="29"/>
  <c r="F39" i="29"/>
  <c r="U31" i="29"/>
  <c r="Y29" i="29"/>
  <c r="W29" i="29"/>
  <c r="R29" i="29"/>
  <c r="O29" i="29"/>
  <c r="L29" i="29"/>
  <c r="I29" i="29"/>
  <c r="F29" i="29"/>
  <c r="Y28" i="29"/>
  <c r="W28" i="29"/>
  <c r="R28" i="29"/>
  <c r="O28" i="29"/>
  <c r="L28" i="29"/>
  <c r="I28" i="29"/>
  <c r="F28" i="29"/>
  <c r="Y27" i="29"/>
  <c r="W27" i="29"/>
  <c r="R27" i="29"/>
  <c r="O27" i="29"/>
  <c r="L27" i="29"/>
  <c r="I27" i="29"/>
  <c r="F27" i="29"/>
  <c r="Y26" i="29"/>
  <c r="W26" i="29"/>
  <c r="R26" i="29"/>
  <c r="O26" i="29"/>
  <c r="L26" i="29"/>
  <c r="I26" i="29"/>
  <c r="F26" i="29"/>
  <c r="Y25" i="29"/>
  <c r="W25" i="29"/>
  <c r="R25" i="29"/>
  <c r="O25" i="29"/>
  <c r="L25" i="29"/>
  <c r="I25" i="29"/>
  <c r="F25" i="29"/>
  <c r="Y24" i="29"/>
  <c r="W24" i="29"/>
  <c r="R24" i="29"/>
  <c r="O24" i="29"/>
  <c r="L24" i="29"/>
  <c r="I24" i="29"/>
  <c r="F24" i="29"/>
  <c r="Y23" i="29"/>
  <c r="W23" i="29"/>
  <c r="R23" i="29"/>
  <c r="O23" i="29"/>
  <c r="L23" i="29"/>
  <c r="I23" i="29"/>
  <c r="F23" i="29"/>
  <c r="Y22" i="29"/>
  <c r="W22" i="29"/>
  <c r="R22" i="29"/>
  <c r="O22" i="29"/>
  <c r="L22" i="29"/>
  <c r="I22" i="29"/>
  <c r="F22" i="29"/>
  <c r="Y21" i="29"/>
  <c r="W21" i="29"/>
  <c r="R21" i="29"/>
  <c r="O21" i="29"/>
  <c r="L21" i="29"/>
  <c r="I21" i="29"/>
  <c r="F21" i="29"/>
  <c r="Y20" i="29"/>
  <c r="W20" i="29"/>
  <c r="R20" i="29"/>
  <c r="O20" i="29"/>
  <c r="L20" i="29"/>
  <c r="I20" i="29"/>
  <c r="F20" i="29"/>
  <c r="Y19" i="29"/>
  <c r="W19" i="29"/>
  <c r="R19" i="29"/>
  <c r="O19" i="29"/>
  <c r="L19" i="29"/>
  <c r="I19" i="29"/>
  <c r="F19" i="29"/>
  <c r="Y18" i="29"/>
  <c r="W18" i="29"/>
  <c r="R18" i="29"/>
  <c r="O18" i="29"/>
  <c r="L18" i="29"/>
  <c r="L31" i="29" s="1"/>
  <c r="I18" i="29"/>
  <c r="F18" i="29"/>
  <c r="Y17" i="29"/>
  <c r="W17" i="29"/>
  <c r="W31" i="29" s="1"/>
  <c r="R17" i="29"/>
  <c r="O17" i="29"/>
  <c r="L17" i="29"/>
  <c r="I17" i="29"/>
  <c r="F17" i="29"/>
  <c r="Y16" i="29"/>
  <c r="Y31" i="29" s="1"/>
  <c r="W16" i="29"/>
  <c r="R16" i="29"/>
  <c r="R31" i="29" s="1"/>
  <c r="O16" i="29"/>
  <c r="O31" i="29" s="1"/>
  <c r="L16" i="29"/>
  <c r="I16" i="29"/>
  <c r="I31" i="29" s="1"/>
  <c r="F16" i="29"/>
  <c r="F31" i="29" s="1"/>
  <c r="Y12" i="29"/>
  <c r="R12" i="29"/>
  <c r="O12" i="29"/>
  <c r="K12" i="29"/>
  <c r="W12" i="29" s="1"/>
  <c r="I12" i="29"/>
  <c r="F12" i="29"/>
</calcChain>
</file>

<file path=xl/sharedStrings.xml><?xml version="1.0" encoding="utf-8"?>
<sst xmlns="http://schemas.openxmlformats.org/spreadsheetml/2006/main" count="1224" uniqueCount="59">
  <si>
    <t xml:space="preserve">                        </t>
  </si>
  <si>
    <t>Percent by Volume at 14.73 PSIA and 60 Degrees F.</t>
  </si>
  <si>
    <t>Natural</t>
  </si>
  <si>
    <t>Gulf Coast</t>
  </si>
  <si>
    <t>Midwestern</t>
  </si>
  <si>
    <t xml:space="preserve">Northern </t>
  </si>
  <si>
    <t>Northern</t>
  </si>
  <si>
    <t>Alliance</t>
  </si>
  <si>
    <t>ANR</t>
  </si>
  <si>
    <t>Division</t>
  </si>
  <si>
    <t>Tennesee</t>
  </si>
  <si>
    <t>Border</t>
  </si>
  <si>
    <t>Gas Trans.</t>
  </si>
  <si>
    <t xml:space="preserve">Gas </t>
  </si>
  <si>
    <t xml:space="preserve"> </t>
  </si>
  <si>
    <t>Natural Gas Pipeline</t>
  </si>
  <si>
    <t>Pipeline</t>
  </si>
  <si>
    <t xml:space="preserve">      Date of Sample:</t>
  </si>
  <si>
    <t xml:space="preserve">    (Avg)</t>
  </si>
  <si>
    <t>(Avg)</t>
  </si>
  <si>
    <t>Moisture</t>
  </si>
  <si>
    <t>Dry</t>
  </si>
  <si>
    <t>Nitrogen</t>
  </si>
  <si>
    <t>N2</t>
  </si>
  <si>
    <t>%</t>
  </si>
  <si>
    <t>Carbon Dioxide</t>
  </si>
  <si>
    <t>CO2</t>
  </si>
  <si>
    <t>Methane</t>
  </si>
  <si>
    <t>CH4</t>
  </si>
  <si>
    <t>Ethane</t>
  </si>
  <si>
    <t>C2H6</t>
  </si>
  <si>
    <t>Propane</t>
  </si>
  <si>
    <t>C3H8</t>
  </si>
  <si>
    <t>Butanes - I</t>
  </si>
  <si>
    <t>C4H10</t>
  </si>
  <si>
    <t>Butanes - N</t>
  </si>
  <si>
    <t>Pentanes - I</t>
  </si>
  <si>
    <t>C5H12</t>
  </si>
  <si>
    <t>Pentanes - N</t>
  </si>
  <si>
    <t>Hexane &amp; Others</t>
  </si>
  <si>
    <t>C6+</t>
  </si>
  <si>
    <t>Helium</t>
  </si>
  <si>
    <t>He</t>
  </si>
  <si>
    <t>Heptanes</t>
  </si>
  <si>
    <t>C7</t>
  </si>
  <si>
    <t>Hydrogen</t>
  </si>
  <si>
    <t>H2</t>
  </si>
  <si>
    <t>Oxygen</t>
  </si>
  <si>
    <t>O2</t>
  </si>
  <si>
    <t>Note:</t>
  </si>
  <si>
    <t xml:space="preserve">The gas supplied has about .4 grains sulphur per 100 cubic feet, on the average, </t>
  </si>
  <si>
    <t>about 0.0010% by weight.</t>
  </si>
  <si>
    <t>BTU Per Cubic Foot</t>
  </si>
  <si>
    <t>By Calorimeter</t>
  </si>
  <si>
    <t>Calculated from Analysis</t>
  </si>
  <si>
    <t>Specific Gravity</t>
  </si>
  <si>
    <t>Determined by Balance</t>
  </si>
  <si>
    <t>Calculated</t>
  </si>
  <si>
    <t>Gas Control,  630-388-2226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</si>
</sst>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m\ d\,\ yyyy"/>
    <numFmt numFmtId="165" formatCode="mmmm\-yy"/>
    <numFmt numFmtId="166" formatCode="0.000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i/>
      <sz val="10"/>
      <color indexed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7" fontId="0" fillId="0" borderId="0" xfId="0" applyNumberFormat="1" applyAlignment="1">
      <alignment horizontal="center"/>
    </xf>
    <xf numFmtId="17" fontId="7" fillId="0" borderId="0" xfId="0" applyNumberFormat="1" applyFont="1" applyAlignment="1">
      <alignment horizontal="center"/>
    </xf>
    <xf numFmtId="2" fontId="0" fillId="0" borderId="4" xfId="0" applyNumberFormat="1" applyBorder="1"/>
    <xf numFmtId="0" fontId="0" fillId="0" borderId="0" xfId="0" quotePrefix="1"/>
    <xf numFmtId="2" fontId="0" fillId="0" borderId="0" xfId="0" applyNumberFormat="1"/>
    <xf numFmtId="0" fontId="0" fillId="0" borderId="5" xfId="0" quotePrefix="1" applyBorder="1"/>
    <xf numFmtId="2" fontId="8" fillId="0" borderId="4" xfId="0" applyNumberFormat="1" applyFont="1" applyBorder="1"/>
    <xf numFmtId="2" fontId="8" fillId="0" borderId="0" xfId="0" applyNumberFormat="1" applyFont="1"/>
    <xf numFmtId="2" fontId="0" fillId="0" borderId="9" xfId="0" applyNumberFormat="1" applyBorder="1"/>
    <xf numFmtId="0" fontId="0" fillId="0" borderId="10" xfId="0" applyBorder="1"/>
    <xf numFmtId="2" fontId="0" fillId="0" borderId="10" xfId="0" applyNumberFormat="1" applyBorder="1"/>
    <xf numFmtId="0" fontId="0" fillId="0" borderId="11" xfId="0" applyBorder="1"/>
    <xf numFmtId="0" fontId="8" fillId="0" borderId="0" xfId="0" applyFont="1"/>
    <xf numFmtId="4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4" xfId="0" applyNumberFormat="1" applyBorder="1"/>
    <xf numFmtId="1" fontId="0" fillId="0" borderId="0" xfId="0" applyNumberFormat="1"/>
    <xf numFmtId="1" fontId="2" fillId="0" borderId="0" xfId="1" applyNumberFormat="1" applyBorder="1"/>
    <xf numFmtId="166" fontId="0" fillId="0" borderId="4" xfId="0" applyNumberFormat="1" applyBorder="1"/>
    <xf numFmtId="166" fontId="0" fillId="0" borderId="0" xfId="0" applyNumberFormat="1"/>
    <xf numFmtId="166" fontId="0" fillId="0" borderId="5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0" fontId="9" fillId="0" borderId="0" xfId="0" applyFont="1"/>
    <xf numFmtId="0" fontId="6" fillId="0" borderId="0" xfId="0" quotePrefix="1" applyFont="1"/>
    <xf numFmtId="0" fontId="10" fillId="0" borderId="0" xfId="0" applyFont="1"/>
    <xf numFmtId="0" fontId="1" fillId="0" borderId="0" xfId="0" applyFont="1"/>
    <xf numFmtId="0" fontId="11" fillId="0" borderId="0" xfId="0" applyFont="1"/>
    <xf numFmtId="0" fontId="2" fillId="0" borderId="0" xfId="0" applyFont="1"/>
    <xf numFmtId="0" fontId="2" fillId="0" borderId="0" xfId="0" quotePrefix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0" borderId="0" xfId="0" applyNumberFormat="1" applyAlignment="1">
      <alignment horizontal="center"/>
    </xf>
    <xf numFmtId="17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Janurary2024_Gas_Quality.xlsx" TargetMode="External"/><Relationship Id="rId1" Type="http://schemas.openxmlformats.org/officeDocument/2006/relationships/externalLinkPath" Target="file:///V:\GasControl\Gas%20Qualities\Gas%20Quality%202024\Janurary2024_Gas_Quality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October2024_Gas_Quality.xlsx" TargetMode="External"/><Relationship Id="rId1" Type="http://schemas.openxmlformats.org/officeDocument/2006/relationships/externalLinkPath" Target="file:///V:\GasControl\Gas%20Qualities\Gas%20Quality%202024\October2024_Gas_Quality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outhernco.com\shared%20data\Workgroups\GAS\NGAS\Common\GASControl\Gas%20Qualities\Gas%20Quality%202024\November2024_Gas_Quality.xlsx" TargetMode="External"/><Relationship Id="rId1" Type="http://schemas.openxmlformats.org/officeDocument/2006/relationships/externalLinkPath" Target="file:///\\southernco.com\shared%20data\Workgroups\GAS\NGAS\Common\GASControl\Gas%20Qualities\Gas%20Quality%202024\November2024_Gas_Quality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outhernco.com\shared%20data\Workgroups\GAS\NGAS\Common\GASControl\Gas%20Qualities\Gas%20Quality%202024\December2024_Gas_Quality.xlsx" TargetMode="External"/><Relationship Id="rId1" Type="http://schemas.openxmlformats.org/officeDocument/2006/relationships/externalLinkPath" Target="file:///\\southernco.com\shared%20data\Workgroups\GAS\NGAS\Common\GASControl\Gas%20Qualities\Gas%20Quality%202024\December2024_Gas_Qualit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February2024_Gas_Quality.xlsx" TargetMode="External"/><Relationship Id="rId1" Type="http://schemas.openxmlformats.org/officeDocument/2006/relationships/externalLinkPath" Target="file:///V:\GasControl\Gas%20Qualities\Gas%20Quality%202024\February2024_Gas_Qualit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March2024_Gas_Quality.xlsx" TargetMode="External"/><Relationship Id="rId1" Type="http://schemas.openxmlformats.org/officeDocument/2006/relationships/externalLinkPath" Target="file:///V:\GasControl\Gas%20Qualities\Gas%20Quality%202024\March2024_Gas_Qualit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April2024_Gas_Quality.xlsx" TargetMode="External"/><Relationship Id="rId1" Type="http://schemas.openxmlformats.org/officeDocument/2006/relationships/externalLinkPath" Target="file:///V:\GasControl\Gas%20Qualities\Gas%20Quality%202024\April2024_Gas_Quality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May2024_Gas_Quality.xlsx" TargetMode="External"/><Relationship Id="rId1" Type="http://schemas.openxmlformats.org/officeDocument/2006/relationships/externalLinkPath" Target="file:///V:\GasControl\Gas%20Qualities\Gas%20Quality%202024\May2024_Gas_Quality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June2024_Gas_Quality.xlsx" TargetMode="External"/><Relationship Id="rId1" Type="http://schemas.openxmlformats.org/officeDocument/2006/relationships/externalLinkPath" Target="file:///V:\GasControl\Gas%20Qualities\Gas%20Quality%202024\June2024_Gas_Quality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July2024_Gas_Quality.xlsx" TargetMode="External"/><Relationship Id="rId1" Type="http://schemas.openxmlformats.org/officeDocument/2006/relationships/externalLinkPath" Target="file:///V:\GasControl\Gas%20Qualities\Gas%20Quality%202024\July2024_Gas_Quality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August2024_Gas_Quality.xlsx" TargetMode="External"/><Relationship Id="rId1" Type="http://schemas.openxmlformats.org/officeDocument/2006/relationships/externalLinkPath" Target="file:///V:\GasControl\Gas%20Qualities\Gas%20Quality%202024\August2024_Gas_Quality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asControl\Gas%20Qualities\Gas%20Quality%202024\September2024_Gas_Quality.xlsx" TargetMode="External"/><Relationship Id="rId1" Type="http://schemas.openxmlformats.org/officeDocument/2006/relationships/externalLinkPath" Target="file:///V:\GasControl\Gas%20Qualities\Gas%20Quality%202024\September2024_Gas_Qual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0.59678099999999989</v>
          </cell>
          <cell r="G25">
            <v>0.59000400000000008</v>
          </cell>
          <cell r="I25">
            <v>0.60523000000000005</v>
          </cell>
          <cell r="L25">
            <v>0.58947900000000009</v>
          </cell>
          <cell r="O25">
            <v>0.59475499999999992</v>
          </cell>
          <cell r="R25">
            <v>0.66156700000000002</v>
          </cell>
          <cell r="U25">
            <v>0.62042399999999998</v>
          </cell>
        </row>
      </sheetData>
      <sheetData sheetId="1">
        <row r="26">
          <cell r="E26">
            <v>1050.6099999999999</v>
          </cell>
          <cell r="K26">
            <v>1042.52</v>
          </cell>
          <cell r="N26">
            <v>1047.71</v>
          </cell>
          <cell r="Q26">
            <v>1026.92</v>
          </cell>
          <cell r="T26">
            <v>1064.31</v>
          </cell>
          <cell r="W26">
            <v>1111.28</v>
          </cell>
          <cell r="Z26">
            <v>1058.8900000000001</v>
          </cell>
        </row>
      </sheetData>
      <sheetData sheetId="2" refreshError="1"/>
      <sheetData sheetId="3">
        <row r="7">
          <cell r="F7">
            <v>45292</v>
          </cell>
        </row>
        <row r="9">
          <cell r="G9">
            <v>1045.2560000000001</v>
          </cell>
          <cell r="J9">
            <v>1052.8096774193548</v>
          </cell>
          <cell r="M9">
            <v>1066.8838709677418</v>
          </cell>
          <cell r="P9">
            <v>1050.0027419354838</v>
          </cell>
          <cell r="S9">
            <v>1029.0800967741936</v>
          </cell>
          <cell r="V9">
            <v>1113.6793103448276</v>
          </cell>
          <cell r="Y9">
            <v>1061.5840322580643</v>
          </cell>
        </row>
        <row r="11">
          <cell r="G11">
            <v>0.59160000000000001</v>
          </cell>
          <cell r="J11">
            <v>0.59809032258064521</v>
          </cell>
          <cell r="M11">
            <v>0.60000000000000009</v>
          </cell>
          <cell r="P11">
            <v>0.60667419354838714</v>
          </cell>
          <cell r="S11">
            <v>0.59071935483870963</v>
          </cell>
          <cell r="V11">
            <v>0.66296206896551713</v>
          </cell>
          <cell r="Y11">
            <v>0.62212903225806437</v>
          </cell>
        </row>
        <row r="13">
          <cell r="G13">
            <v>0.95020000000000004</v>
          </cell>
          <cell r="J13">
            <v>0.94220645161290328</v>
          </cell>
          <cell r="M13">
            <v>0.32451612903225802</v>
          </cell>
          <cell r="P13">
            <v>1.6418806451612904</v>
          </cell>
          <cell r="S13">
            <v>0.69645806451612891</v>
          </cell>
          <cell r="V13">
            <v>2.667562068965518</v>
          </cell>
          <cell r="Y13">
            <v>2.5423548387096777</v>
          </cell>
        </row>
        <row r="14">
          <cell r="G14">
            <v>0.44209999999999999</v>
          </cell>
          <cell r="J14">
            <v>0.54652580645161297</v>
          </cell>
          <cell r="M14">
            <v>0.28612903225806458</v>
          </cell>
          <cell r="P14">
            <v>0.73170322580645164</v>
          </cell>
          <cell r="S14">
            <v>1.187283870967742</v>
          </cell>
          <cell r="V14">
            <v>1.0365620689655171</v>
          </cell>
          <cell r="Y14">
            <v>0.64061290322580666</v>
          </cell>
        </row>
        <row r="15">
          <cell r="G15">
            <v>92.9696</v>
          </cell>
          <cell r="J15">
            <v>92.17627419354838</v>
          </cell>
          <cell r="M15">
            <v>92.207419354838692</v>
          </cell>
          <cell r="P15">
            <v>90.362787096774184</v>
          </cell>
          <cell r="S15">
            <v>94.32983548387098</v>
          </cell>
          <cell r="V15">
            <v>79.272951699999993</v>
          </cell>
          <cell r="Y15">
            <v>87.185519999999997</v>
          </cell>
        </row>
        <row r="16">
          <cell r="G16">
            <v>5.3838999999999997</v>
          </cell>
          <cell r="J16">
            <v>5.812216129032258</v>
          </cell>
          <cell r="M16">
            <v>6.8335483870967755</v>
          </cell>
          <cell r="P16">
            <v>6.8300193548387087</v>
          </cell>
          <cell r="S16">
            <v>3.3879096774193553</v>
          </cell>
          <cell r="V16">
            <v>16.152706896551727</v>
          </cell>
          <cell r="Y16">
            <v>9.004548387096774</v>
          </cell>
        </row>
        <row r="17">
          <cell r="G17">
            <v>0.21290000000000001</v>
          </cell>
          <cell r="J17">
            <v>0.42622580645161301</v>
          </cell>
          <cell r="M17">
            <v>0.25032258064516122</v>
          </cell>
          <cell r="P17">
            <v>0.36901935483870962</v>
          </cell>
          <cell r="S17">
            <v>0.25499354838709676</v>
          </cell>
          <cell r="V17">
            <v>0.80892413793103446</v>
          </cell>
          <cell r="Y17">
            <v>0.55370967741935506</v>
          </cell>
        </row>
        <row r="18">
          <cell r="G18">
            <v>9.4000000000000004E-3</v>
          </cell>
          <cell r="J18">
            <v>2.831290322580645E-2</v>
          </cell>
          <cell r="M18">
            <v>3.9354838709677438E-2</v>
          </cell>
          <cell r="P18">
            <v>1.6338709677419353E-2</v>
          </cell>
          <cell r="S18">
            <v>5.3370967741935477E-2</v>
          </cell>
          <cell r="V18">
            <v>1.9217241379310343E-2</v>
          </cell>
          <cell r="Y18">
            <v>2.1354838709677429E-2</v>
          </cell>
        </row>
        <row r="19">
          <cell r="G19">
            <v>1.34E-2</v>
          </cell>
          <cell r="J19">
            <v>4.4258064516129028E-2</v>
          </cell>
          <cell r="M19">
            <v>4.0645161290322598E-2</v>
          </cell>
          <cell r="P19">
            <v>2.7787096774193554E-2</v>
          </cell>
          <cell r="S19">
            <v>3.849677419354839E-2</v>
          </cell>
          <cell r="V19">
            <v>3.7286206896551724E-2</v>
          </cell>
          <cell r="Y19">
            <v>4.4000000000000011E-2</v>
          </cell>
        </row>
        <row r="20">
          <cell r="G20">
            <v>1.1999999999999999E-3</v>
          </cell>
          <cell r="J20">
            <v>7.6838709677419358E-3</v>
          </cell>
          <cell r="M20">
            <v>1.0000000000000004E-2</v>
          </cell>
          <cell r="P20">
            <v>5.3709677419354835E-3</v>
          </cell>
          <cell r="S20">
            <v>1.6322580645161285E-2</v>
          </cell>
          <cell r="V20">
            <v>2.2931034482758616E-3</v>
          </cell>
          <cell r="Y20">
            <v>5.8387096774193577E-3</v>
          </cell>
        </row>
        <row r="21">
          <cell r="G21">
            <v>8.9999999999999998E-4</v>
          </cell>
          <cell r="J21">
            <v>5.8870967741935483E-3</v>
          </cell>
          <cell r="M21">
            <v>1.0000000000000004E-2</v>
          </cell>
          <cell r="P21">
            <v>4.541935483870968E-3</v>
          </cell>
          <cell r="S21">
            <v>8.0161290322580646E-3</v>
          </cell>
          <cell r="V21">
            <v>2.4344827586206897E-3</v>
          </cell>
          <cell r="Y21">
            <v>6.1612903225806478E-3</v>
          </cell>
        </row>
        <row r="22">
          <cell r="G22">
            <v>4.0000000000000003E-5</v>
          </cell>
          <cell r="J22">
            <v>1.055483870967742E-2</v>
          </cell>
          <cell r="M22">
            <v>0</v>
          </cell>
          <cell r="P22">
            <v>1.0570967741935486E-2</v>
          </cell>
          <cell r="S22">
            <v>2.7300000000000001E-2</v>
          </cell>
          <cell r="V22">
            <v>1.4482758620689654E-4</v>
          </cell>
          <cell r="Y22">
            <v>0</v>
          </cell>
        </row>
        <row r="23">
          <cell r="G23">
            <v>1.61E-2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0.595414</v>
          </cell>
          <cell r="G25">
            <v>0.59671600000000002</v>
          </cell>
          <cell r="I25">
            <v>0.60644300000000007</v>
          </cell>
          <cell r="L25">
            <v>0.60648200000000008</v>
          </cell>
          <cell r="O25">
            <v>0.60647300000000004</v>
          </cell>
          <cell r="R25">
            <v>0.65339299999999989</v>
          </cell>
          <cell r="U25">
            <v>0.632463</v>
          </cell>
        </row>
      </sheetData>
      <sheetData sheetId="1">
        <row r="26">
          <cell r="E26">
            <v>1043.06</v>
          </cell>
          <cell r="K26">
            <v>1052.0899999999999</v>
          </cell>
          <cell r="N26">
            <v>1047.1099999999999</v>
          </cell>
          <cell r="Q26">
            <v>1065.02</v>
          </cell>
          <cell r="T26">
            <v>1066.55</v>
          </cell>
          <cell r="W26">
            <v>1100.06</v>
          </cell>
          <cell r="Z26">
            <v>1076.05</v>
          </cell>
        </row>
      </sheetData>
      <sheetData sheetId="2" refreshError="1"/>
      <sheetData sheetId="3">
        <row r="7">
          <cell r="F7">
            <v>45566</v>
          </cell>
        </row>
        <row r="9">
          <cell r="G9">
            <v>1054.777</v>
          </cell>
          <cell r="J9">
            <v>1045.6333333333334</v>
          </cell>
          <cell r="M9">
            <v>1069.0413333333333</v>
          </cell>
          <cell r="P9">
            <v>1049.3026333333332</v>
          </cell>
          <cell r="S9">
            <v>1067.8566333333333</v>
          </cell>
          <cell r="V9">
            <v>1102.9310344827584</v>
          </cell>
          <cell r="Y9">
            <v>1078.5728000000001</v>
          </cell>
        </row>
        <row r="11">
          <cell r="G11">
            <v>0.59840000000000004</v>
          </cell>
          <cell r="J11">
            <v>0.59692666666666672</v>
          </cell>
          <cell r="M11">
            <v>0.60699999999999976</v>
          </cell>
          <cell r="P11">
            <v>0.60783333333333345</v>
          </cell>
          <cell r="S11">
            <v>0.60811000000000004</v>
          </cell>
          <cell r="V11">
            <v>0.65523448275862084</v>
          </cell>
          <cell r="Y11">
            <v>0.63403333333333345</v>
          </cell>
        </row>
        <row r="13">
          <cell r="G13">
            <v>1.0406</v>
          </cell>
          <cell r="J13">
            <v>1.0764400000000001</v>
          </cell>
          <cell r="M13">
            <v>0.99433333333333329</v>
          </cell>
          <cell r="P13">
            <v>1.5594033333333328</v>
          </cell>
          <cell r="S13">
            <v>0.40573999999999993</v>
          </cell>
          <cell r="V13">
            <v>2.5737827586206894</v>
          </cell>
          <cell r="Y13">
            <v>2.2162666666666664</v>
          </cell>
        </row>
        <row r="14">
          <cell r="G14">
            <v>0.4249</v>
          </cell>
          <cell r="J14">
            <v>0.66759999999999997</v>
          </cell>
          <cell r="M14">
            <v>0.49166666666666681</v>
          </cell>
          <cell r="P14">
            <v>0.88379999999999981</v>
          </cell>
          <cell r="S14">
            <v>0.9272999999999999</v>
          </cell>
          <cell r="V14">
            <v>1.0411965517241382</v>
          </cell>
          <cell r="Y14">
            <v>0.92300000000000004</v>
          </cell>
        </row>
        <row r="15">
          <cell r="G15">
            <v>91.535600000000002</v>
          </cell>
          <cell r="J15">
            <v>92.701106666666675</v>
          </cell>
          <cell r="M15">
            <v>89.818000000000012</v>
          </cell>
          <cell r="P15">
            <v>90.613883333333334</v>
          </cell>
          <cell r="S15">
            <v>90.779326666666691</v>
          </cell>
          <cell r="V15">
            <v>80.9375</v>
          </cell>
          <cell r="Y15">
            <v>85.209699999999998</v>
          </cell>
        </row>
        <row r="16">
          <cell r="G16">
            <v>6.7279</v>
          </cell>
          <cell r="J16">
            <v>4.8985166666666657</v>
          </cell>
          <cell r="M16">
            <v>8.3766666666666687</v>
          </cell>
          <cell r="P16">
            <v>6.2286000000000019</v>
          </cell>
          <cell r="S16">
            <v>7.2109866666666678</v>
          </cell>
          <cell r="V16">
            <v>14.554882758620693</v>
          </cell>
          <cell r="Y16">
            <v>10.875766666666665</v>
          </cell>
        </row>
        <row r="17">
          <cell r="G17">
            <v>0.24030000000000001</v>
          </cell>
          <cell r="J17">
            <v>0.5344633333333334</v>
          </cell>
          <cell r="M17">
            <v>0.25833333333333336</v>
          </cell>
          <cell r="P17">
            <v>0.60171333333333343</v>
          </cell>
          <cell r="S17">
            <v>0.53942666666666672</v>
          </cell>
          <cell r="V17">
            <v>0.82421034482758637</v>
          </cell>
          <cell r="Y17">
            <v>0.6852999999999998</v>
          </cell>
        </row>
        <row r="18">
          <cell r="G18">
            <v>3.8999999999999998E-3</v>
          </cell>
          <cell r="J18">
            <v>3.241666666666667E-2</v>
          </cell>
          <cell r="M18">
            <v>1.1333333333333336E-2</v>
          </cell>
          <cell r="P18">
            <v>3.15E-2</v>
          </cell>
          <cell r="S18">
            <v>3.9323333333333342E-2</v>
          </cell>
          <cell r="V18">
            <v>2.0089655172413793E-2</v>
          </cell>
          <cell r="Y18">
            <v>2.4566666666666678E-2</v>
          </cell>
        </row>
        <row r="19">
          <cell r="G19">
            <v>3.8E-3</v>
          </cell>
          <cell r="J19">
            <v>5.0839999999999996E-2</v>
          </cell>
          <cell r="M19">
            <v>3.1333333333333352E-2</v>
          </cell>
          <cell r="P19">
            <v>5.7786666666666653E-2</v>
          </cell>
          <cell r="S19">
            <v>6.4716666666666672E-2</v>
          </cell>
          <cell r="V19">
            <v>3.9310344827586205E-2</v>
          </cell>
          <cell r="Y19">
            <v>5.0600000000000013E-2</v>
          </cell>
        </row>
        <row r="20">
          <cell r="G20">
            <v>2.0000000000000001E-4</v>
          </cell>
          <cell r="J20">
            <v>1.1869999999999997E-2</v>
          </cell>
          <cell r="M20">
            <v>1.3000000000000005E-2</v>
          </cell>
          <cell r="P20">
            <v>7.8566666666666663E-3</v>
          </cell>
          <cell r="S20">
            <v>1.2280000000000001E-2</v>
          </cell>
          <cell r="V20">
            <v>2.3206896551724141E-3</v>
          </cell>
          <cell r="Y20">
            <v>5.8333333333333345E-3</v>
          </cell>
        </row>
        <row r="21">
          <cell r="G21">
            <v>0</v>
          </cell>
          <cell r="J21">
            <v>7.8666666666666659E-3</v>
          </cell>
          <cell r="M21">
            <v>5.0000000000000001E-3</v>
          </cell>
          <cell r="P21">
            <v>7.329999999999998E-3</v>
          </cell>
          <cell r="S21">
            <v>1.124E-2</v>
          </cell>
          <cell r="V21">
            <v>2.413793103448276E-3</v>
          </cell>
          <cell r="Y21">
            <v>6.5666666666666686E-3</v>
          </cell>
        </row>
        <row r="22">
          <cell r="G22">
            <v>2.9999999999999997E-4</v>
          </cell>
          <cell r="J22">
            <v>1.8970000000000004E-2</v>
          </cell>
          <cell r="M22">
            <v>0</v>
          </cell>
          <cell r="P22">
            <v>8.1033333333333339E-3</v>
          </cell>
          <cell r="S22">
            <v>9.6433333333333354E-3</v>
          </cell>
          <cell r="V22">
            <v>4.2413793103448258E-4</v>
          </cell>
          <cell r="Y22">
            <v>0</v>
          </cell>
        </row>
        <row r="23">
          <cell r="G23">
            <v>2.2499999999999999E-2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0.58708700000000003</v>
          </cell>
          <cell r="G25">
            <v>0.59255400000000003</v>
          </cell>
          <cell r="I25">
            <v>0.59940599999999999</v>
          </cell>
          <cell r="L25">
            <v>0.59402500000000003</v>
          </cell>
          <cell r="O25">
            <v>0.60302199999999995</v>
          </cell>
          <cell r="R25">
            <v>0.651092</v>
          </cell>
          <cell r="U25">
            <v>0.62795400000000001</v>
          </cell>
        </row>
      </sheetData>
      <sheetData sheetId="1">
        <row r="26">
          <cell r="E26">
            <v>1035.1400000000001</v>
          </cell>
          <cell r="K26">
            <v>1045.95</v>
          </cell>
          <cell r="N26">
            <v>1038.6199999999999</v>
          </cell>
          <cell r="Q26">
            <v>1049.32</v>
          </cell>
          <cell r="T26">
            <v>1066.8699999999999</v>
          </cell>
          <cell r="W26">
            <v>1097.6600000000001</v>
          </cell>
          <cell r="Z26">
            <v>1070.1199999999999</v>
          </cell>
        </row>
      </sheetData>
      <sheetData sheetId="2"/>
      <sheetData sheetId="3">
        <row r="7">
          <cell r="F7">
            <v>45597</v>
          </cell>
        </row>
        <row r="9">
          <cell r="G9">
            <v>1048.7619999999999</v>
          </cell>
          <cell r="J9">
            <v>1036.9354838709678</v>
          </cell>
          <cell r="M9">
            <v>1069.1777419354837</v>
          </cell>
          <cell r="P9">
            <v>1040.8145483870969</v>
          </cell>
          <cell r="S9">
            <v>1051.2899999999995</v>
          </cell>
          <cell r="V9">
            <v>1099.7379310344825</v>
          </cell>
          <cell r="Y9">
            <v>1072.6953548387096</v>
          </cell>
        </row>
        <row r="11">
          <cell r="G11">
            <v>0.59409999999999996</v>
          </cell>
          <cell r="J11">
            <v>0.58819999999999983</v>
          </cell>
          <cell r="M11">
            <v>0.60290322580645173</v>
          </cell>
          <cell r="P11">
            <v>0.60074516129032274</v>
          </cell>
          <cell r="S11">
            <v>0.59519999999999995</v>
          </cell>
          <cell r="V11">
            <v>0.6524103448275862</v>
          </cell>
          <cell r="Y11">
            <v>0.62945161290322593</v>
          </cell>
        </row>
        <row r="13">
          <cell r="G13">
            <v>0.96799999999999997</v>
          </cell>
          <cell r="J13">
            <v>0.96796129032258071</v>
          </cell>
          <cell r="M13">
            <v>0.74903225806451601</v>
          </cell>
          <cell r="P13">
            <v>1.588874193548387</v>
          </cell>
          <cell r="S13">
            <v>0.59339032258064517</v>
          </cell>
          <cell r="V13">
            <v>2.5016206896551729</v>
          </cell>
          <cell r="Y13">
            <v>2.085322580645161</v>
          </cell>
        </row>
        <row r="14">
          <cell r="G14">
            <v>0.4456</v>
          </cell>
          <cell r="J14">
            <v>0.54239999999999999</v>
          </cell>
          <cell r="M14">
            <v>0.41903225806451627</v>
          </cell>
          <cell r="P14">
            <v>0.7605677419354836</v>
          </cell>
          <cell r="S14">
            <v>0.65811935483870965</v>
          </cell>
          <cell r="V14">
            <v>1.0402103448275863</v>
          </cell>
          <cell r="Y14">
            <v>0.95667741935483874</v>
          </cell>
        </row>
        <row r="15">
          <cell r="G15">
            <v>92.371200000000002</v>
          </cell>
          <cell r="J15">
            <v>94.116006451612904</v>
          </cell>
          <cell r="M15">
            <v>90.717096774193536</v>
          </cell>
          <cell r="P15">
            <v>91.673193548387104</v>
          </cell>
          <cell r="S15">
            <v>92.841048387096762</v>
          </cell>
          <cell r="V15">
            <v>81.418724100000006</v>
          </cell>
          <cell r="Y15">
            <v>86.110550000000003</v>
          </cell>
        </row>
        <row r="16">
          <cell r="G16">
            <v>6.0126999999999997</v>
          </cell>
          <cell r="J16">
            <v>3.945177419354839</v>
          </cell>
          <cell r="M16">
            <v>7.6741935483870956</v>
          </cell>
          <cell r="P16">
            <v>5.4832419354838704</v>
          </cell>
          <cell r="S16">
            <v>5.4599032258064524</v>
          </cell>
          <cell r="V16">
            <v>14.227537931034487</v>
          </cell>
          <cell r="Y16">
            <v>10.153290322580649</v>
          </cell>
        </row>
        <row r="17">
          <cell r="G17">
            <v>0.17330000000000001</v>
          </cell>
          <cell r="J17">
            <v>0.33516774193548382</v>
          </cell>
          <cell r="M17">
            <v>0.32935483870967752</v>
          </cell>
          <cell r="P17">
            <v>0.42105161290322585</v>
          </cell>
          <cell r="S17">
            <v>0.35644193548387099</v>
          </cell>
          <cell r="V17">
            <v>0.76798620689655184</v>
          </cell>
          <cell r="Y17">
            <v>0.62154838709677418</v>
          </cell>
        </row>
        <row r="18">
          <cell r="G18">
            <v>2.8999999999999998E-3</v>
          </cell>
          <cell r="J18">
            <v>2.3861290322580643E-2</v>
          </cell>
          <cell r="M18">
            <v>3.0322580645161298E-2</v>
          </cell>
          <cell r="P18">
            <v>2.0074193548387093E-2</v>
          </cell>
          <cell r="S18">
            <v>3.2741935483870964E-2</v>
          </cell>
          <cell r="V18">
            <v>1.6082758620689655E-2</v>
          </cell>
          <cell r="Y18">
            <v>2.1161290322580656E-2</v>
          </cell>
        </row>
        <row r="19">
          <cell r="G19">
            <v>2.8999999999999998E-3</v>
          </cell>
          <cell r="J19">
            <v>3.6606451612903233E-2</v>
          </cell>
          <cell r="M19">
            <v>5.5806451612903242E-2</v>
          </cell>
          <cell r="P19">
            <v>3.6561290322580646E-2</v>
          </cell>
          <cell r="S19">
            <v>3.6325806451612895E-2</v>
          </cell>
          <cell r="V19">
            <v>2.8768965517241382E-2</v>
          </cell>
          <cell r="Y19">
            <v>4.1516129032258063E-2</v>
          </cell>
        </row>
        <row r="20">
          <cell r="G20">
            <v>5.0000000000000001E-4</v>
          </cell>
          <cell r="J20">
            <v>9.2516129032258025E-3</v>
          </cell>
          <cell r="M20">
            <v>1.5161290322580652E-2</v>
          </cell>
          <cell r="P20">
            <v>5.006451612903225E-3</v>
          </cell>
          <cell r="S20">
            <v>8.3935483870967737E-3</v>
          </cell>
          <cell r="V20">
            <v>1.4068965517241381E-3</v>
          </cell>
          <cell r="Y20">
            <v>5.1612903225806469E-3</v>
          </cell>
        </row>
        <row r="21">
          <cell r="G21">
            <v>0</v>
          </cell>
          <cell r="J21">
            <v>6.5870967741935493E-3</v>
          </cell>
          <cell r="M21">
            <v>9.0322580645161316E-3</v>
          </cell>
          <cell r="P21">
            <v>4.3774193548387092E-3</v>
          </cell>
          <cell r="S21">
            <v>5.1677419354838718E-3</v>
          </cell>
          <cell r="V21">
            <v>1.2448275862068964E-3</v>
          </cell>
          <cell r="Y21">
            <v>5.4838709677419379E-3</v>
          </cell>
        </row>
        <row r="22">
          <cell r="G22">
            <v>2.9999999999999997E-4</v>
          </cell>
          <cell r="J22">
            <v>1.7109677419354832E-2</v>
          </cell>
          <cell r="M22">
            <v>0</v>
          </cell>
          <cell r="P22">
            <v>7.0290322580645161E-3</v>
          </cell>
          <cell r="S22">
            <v>8.4645161290322589E-3</v>
          </cell>
          <cell r="V22">
            <v>6.5517241379310355E-5</v>
          </cell>
          <cell r="Y22">
            <v>0</v>
          </cell>
        </row>
        <row r="23">
          <cell r="G23">
            <v>2.2499999999999999E-2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0.58965999999999996</v>
          </cell>
          <cell r="G25">
            <v>0.592387</v>
          </cell>
          <cell r="I25">
            <v>0.59373699999999996</v>
          </cell>
          <cell r="L25">
            <v>0.58118099999999995</v>
          </cell>
          <cell r="O25">
            <v>0.59050299999999989</v>
          </cell>
          <cell r="R25">
            <v>0.65202499999999985</v>
          </cell>
          <cell r="U25">
            <v>0.61719000000000013</v>
          </cell>
        </row>
      </sheetData>
      <sheetData sheetId="1">
        <row r="26">
          <cell r="E26">
            <v>1040.3399999999999</v>
          </cell>
          <cell r="K26">
            <v>1045.8499999999999</v>
          </cell>
          <cell r="N26">
            <v>1029.22</v>
          </cell>
          <cell r="Q26">
            <v>1013.72</v>
          </cell>
          <cell r="T26">
            <v>1058.6500000000001</v>
          </cell>
          <cell r="W26">
            <v>1097.69</v>
          </cell>
          <cell r="Z26">
            <v>1055.21</v>
          </cell>
        </row>
      </sheetData>
      <sheetData sheetId="2"/>
      <sheetData sheetId="3">
        <row r="7">
          <cell r="F7">
            <v>45627</v>
          </cell>
        </row>
        <row r="9">
          <cell r="G9">
            <v>1048.5519999999999</v>
          </cell>
          <cell r="J9">
            <v>1042.9666666666665</v>
          </cell>
          <cell r="M9">
            <v>1060.653</v>
          </cell>
          <cell r="P9">
            <v>1031.7853999999998</v>
          </cell>
          <cell r="S9">
            <v>1016.1468000000003</v>
          </cell>
          <cell r="V9">
            <v>1100.2862068965517</v>
          </cell>
          <cell r="Y9">
            <v>1057.7392666666667</v>
          </cell>
        </row>
        <row r="11">
          <cell r="G11">
            <v>0.59389999999999998</v>
          </cell>
          <cell r="J11">
            <v>0.59123333333333339</v>
          </cell>
          <cell r="M11">
            <v>0.59033333333333327</v>
          </cell>
          <cell r="P11">
            <v>0.59534999999999993</v>
          </cell>
          <cell r="S11">
            <v>0.58269666666666664</v>
          </cell>
          <cell r="V11">
            <v>0.6536689655172413</v>
          </cell>
          <cell r="Y11">
            <v>0.61883333333333346</v>
          </cell>
        </row>
        <row r="13">
          <cell r="G13">
            <v>0.92789999999999995</v>
          </cell>
          <cell r="J13">
            <v>0.93164666666666662</v>
          </cell>
          <cell r="M13">
            <v>0.3186666666666666</v>
          </cell>
          <cell r="P13">
            <v>1.944086666666667</v>
          </cell>
          <cell r="S13">
            <v>1.0645733333333329</v>
          </cell>
          <cell r="V13">
            <v>2.6047206896551724</v>
          </cell>
          <cell r="Y13">
            <v>2.2618</v>
          </cell>
        </row>
        <row r="14">
          <cell r="G14">
            <v>0.46899999999999997</v>
          </cell>
          <cell r="J14">
            <v>0.51774333333333322</v>
          </cell>
          <cell r="M14">
            <v>0.24733333333333343</v>
          </cell>
          <cell r="P14">
            <v>0.54919666666666656</v>
          </cell>
          <cell r="S14">
            <v>0.95862000000000003</v>
          </cell>
          <cell r="V14">
            <v>1.0287862068965521</v>
          </cell>
          <cell r="Y14">
            <v>0.7661</v>
          </cell>
        </row>
        <row r="15">
          <cell r="G15">
            <v>92.433499999999995</v>
          </cell>
          <cell r="J15">
            <v>93.351676666666648</v>
          </cell>
          <cell r="M15">
            <v>93.056330000000003</v>
          </cell>
          <cell r="P15">
            <v>92.28267000000001</v>
          </cell>
          <cell r="S15">
            <v>95.446466666666666</v>
          </cell>
          <cell r="V15">
            <v>81.097685999999996</v>
          </cell>
          <cell r="Y15">
            <v>87.890129999999999</v>
          </cell>
        </row>
        <row r="16">
          <cell r="G16">
            <v>5.9687000000000001</v>
          </cell>
          <cell r="J16">
            <v>4.8248466666666667</v>
          </cell>
          <cell r="M16">
            <v>6.05</v>
          </cell>
          <cell r="P16">
            <v>4.916103333333333</v>
          </cell>
          <cell r="S16">
            <v>2.2791333333333328</v>
          </cell>
          <cell r="V16">
            <v>14.500427586206893</v>
          </cell>
          <cell r="Y16">
            <v>8.5663333333333309</v>
          </cell>
        </row>
        <row r="17">
          <cell r="G17">
            <v>0.17299999999999999</v>
          </cell>
          <cell r="J17">
            <v>0.31909333333333334</v>
          </cell>
          <cell r="M17">
            <v>0.22700000000000015</v>
          </cell>
          <cell r="P17">
            <v>0.27016999999999997</v>
          </cell>
          <cell r="S17">
            <v>0.16494999999999999</v>
          </cell>
          <cell r="V17">
            <v>0.71328620689655176</v>
          </cell>
          <cell r="Y17">
            <v>0.46853333333333336</v>
          </cell>
        </row>
        <row r="18">
          <cell r="G18">
            <v>2.8E-3</v>
          </cell>
          <cell r="J18">
            <v>1.5253333333333336E-2</v>
          </cell>
          <cell r="M18">
            <v>3.2333333333333346E-2</v>
          </cell>
          <cell r="P18">
            <v>1.0786666666666665E-2</v>
          </cell>
          <cell r="S18">
            <v>3.2873333333333324E-2</v>
          </cell>
          <cell r="V18">
            <v>1.7562068965517239E-2</v>
          </cell>
          <cell r="Y18">
            <v>1.5700000000000009E-2</v>
          </cell>
        </row>
        <row r="19">
          <cell r="G19">
            <v>2.5000000000000001E-3</v>
          </cell>
          <cell r="J19">
            <v>2.3356666666666678E-2</v>
          </cell>
          <cell r="M19">
            <v>3.8666666666666676E-2</v>
          </cell>
          <cell r="P19">
            <v>1.930666666666667E-2</v>
          </cell>
          <cell r="S19">
            <v>2.3753333333333338E-2</v>
          </cell>
          <cell r="V19">
            <v>3.3589655172413788E-2</v>
          </cell>
          <cell r="Y19">
            <v>2.9966666666666687E-2</v>
          </cell>
        </row>
        <row r="20">
          <cell r="G20">
            <v>0</v>
          </cell>
          <cell r="J20">
            <v>4.6933333333333332E-3</v>
          </cell>
          <cell r="M20">
            <v>1.0000000000000004E-2</v>
          </cell>
          <cell r="P20">
            <v>2.3733333333333332E-3</v>
          </cell>
          <cell r="S20">
            <v>9.9866666666666663E-3</v>
          </cell>
          <cell r="V20">
            <v>1.848275862068966E-3</v>
          </cell>
          <cell r="Y20">
            <v>3.0666666666666685E-3</v>
          </cell>
        </row>
        <row r="21">
          <cell r="G21">
            <v>0</v>
          </cell>
          <cell r="J21">
            <v>3.4900000000000009E-3</v>
          </cell>
          <cell r="M21">
            <v>1.5333333333333336E-2</v>
          </cell>
          <cell r="P21">
            <v>1.8833333333333332E-3</v>
          </cell>
          <cell r="S21">
            <v>4.5966666666666656E-3</v>
          </cell>
          <cell r="V21">
            <v>1.8206896551724138E-3</v>
          </cell>
          <cell r="Y21">
            <v>3.0000000000000018E-3</v>
          </cell>
        </row>
        <row r="22">
          <cell r="G22">
            <v>0</v>
          </cell>
          <cell r="J22">
            <v>8.349999999999998E-3</v>
          </cell>
          <cell r="M22">
            <v>0</v>
          </cell>
          <cell r="P22">
            <v>3.393333333333332E-3</v>
          </cell>
          <cell r="S22">
            <v>1.5029999999999998E-2</v>
          </cell>
          <cell r="V22">
            <v>1.3103448275862063E-4</v>
          </cell>
          <cell r="Y22">
            <v>0</v>
          </cell>
        </row>
        <row r="23">
          <cell r="G23">
            <v>2.2499999999999999E-2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0.59780199999999994</v>
          </cell>
          <cell r="G25">
            <v>0.58765299999999998</v>
          </cell>
          <cell r="I25">
            <v>0.60684400000000016</v>
          </cell>
          <cell r="L25">
            <v>0.58804200000000006</v>
          </cell>
          <cell r="O25">
            <v>0.5896769999999999</v>
          </cell>
          <cell r="R25">
            <v>0.64283199999999996</v>
          </cell>
          <cell r="U25">
            <v>0.61583500000000013</v>
          </cell>
        </row>
      </sheetData>
      <sheetData sheetId="1">
        <row r="26">
          <cell r="E26">
            <v>1059.8</v>
          </cell>
          <cell r="K26">
            <v>1040.45</v>
          </cell>
          <cell r="N26">
            <v>1046.8499999999999</v>
          </cell>
          <cell r="Q26">
            <v>1026.93</v>
          </cell>
          <cell r="T26">
            <v>1054.83</v>
          </cell>
          <cell r="W26">
            <v>1088.26</v>
          </cell>
          <cell r="Z26">
            <v>1054.02</v>
          </cell>
        </row>
      </sheetData>
      <sheetData sheetId="2" refreshError="1"/>
      <sheetData sheetId="3">
        <row r="7">
          <cell r="F7">
            <v>45323</v>
          </cell>
        </row>
        <row r="9">
          <cell r="G9">
            <v>1042.895</v>
          </cell>
          <cell r="J9">
            <v>1062.3258064516128</v>
          </cell>
          <cell r="M9">
            <v>1056.8603225806453</v>
          </cell>
          <cell r="P9">
            <v>1049.3152580645162</v>
          </cell>
          <cell r="S9">
            <v>1028.9121290322578</v>
          </cell>
          <cell r="V9">
            <v>1091.5137931034483</v>
          </cell>
          <cell r="Y9">
            <v>1056.5707419354837</v>
          </cell>
        </row>
        <row r="11">
          <cell r="G11">
            <v>0.58899999999999997</v>
          </cell>
          <cell r="J11">
            <v>0.59928064516129032</v>
          </cell>
          <cell r="M11">
            <v>0.58935483870967742</v>
          </cell>
          <cell r="P11">
            <v>0.60835806451612906</v>
          </cell>
          <cell r="S11">
            <v>0.58925483870967743</v>
          </cell>
          <cell r="V11">
            <v>0.64481034482758626</v>
          </cell>
          <cell r="Y11">
            <v>0.61751612903225805</v>
          </cell>
        </row>
        <row r="13">
          <cell r="G13">
            <v>0.86580000000000001</v>
          </cell>
          <cell r="J13">
            <v>0.7301645161290321</v>
          </cell>
          <cell r="M13">
            <v>0.32064516129032261</v>
          </cell>
          <cell r="P13">
            <v>1.544490322580645</v>
          </cell>
          <cell r="S13">
            <v>0.60702580645161275</v>
          </cell>
          <cell r="V13">
            <v>2.3868034482758622</v>
          </cell>
          <cell r="Y13">
            <v>2.4584838709677426</v>
          </cell>
        </row>
        <row r="14">
          <cell r="G14">
            <v>0.42620000000000002</v>
          </cell>
          <cell r="J14">
            <v>0.38782903225806442</v>
          </cell>
          <cell r="M14">
            <v>0.34838709677419344</v>
          </cell>
          <cell r="P14">
            <v>0.92749354838709663</v>
          </cell>
          <cell r="S14">
            <v>1.1620516129032261</v>
          </cell>
          <cell r="V14">
            <v>0.9691965517241381</v>
          </cell>
          <cell r="Y14">
            <v>0.60370967741935488</v>
          </cell>
        </row>
        <row r="15">
          <cell r="G15">
            <v>93.379199999999997</v>
          </cell>
          <cell r="J15">
            <v>91.234787096774198</v>
          </cell>
          <cell r="M15">
            <v>93.307100000000005</v>
          </cell>
          <cell r="P15">
            <v>90.227432258064511</v>
          </cell>
          <cell r="S15">
            <v>94.572577419354857</v>
          </cell>
          <cell r="V15">
            <v>82.883975862068979</v>
          </cell>
          <cell r="Y15">
            <v>88.124650000000003</v>
          </cell>
        </row>
        <row r="16">
          <cell r="G16">
            <v>5.1826999999999996</v>
          </cell>
          <cell r="J16">
            <v>7.6179064516129031</v>
          </cell>
          <cell r="M16">
            <v>5.7087096774193551</v>
          </cell>
          <cell r="P16">
            <v>6.8710064516129039</v>
          </cell>
          <cell r="S16">
            <v>3.2863677419354835</v>
          </cell>
          <cell r="V16">
            <v>13.080465517241377</v>
          </cell>
          <cell r="Y16">
            <v>8.1932903225806442</v>
          </cell>
        </row>
        <row r="17">
          <cell r="G17">
            <v>0.12720000000000001</v>
          </cell>
          <cell r="J17">
            <v>0</v>
          </cell>
          <cell r="M17">
            <v>0.21612903225806457</v>
          </cell>
          <cell r="P17">
            <v>0.36477096774193546</v>
          </cell>
          <cell r="S17">
            <v>0.2405806451612903</v>
          </cell>
          <cell r="V17">
            <v>0.62378275862068955</v>
          </cell>
          <cell r="Y17">
            <v>0.54006451612903217</v>
          </cell>
        </row>
        <row r="18">
          <cell r="G18">
            <v>1.5E-3</v>
          </cell>
          <cell r="J18">
            <v>7.6677419354838697E-3</v>
          </cell>
          <cell r="M18">
            <v>3.5161290322580661E-2</v>
          </cell>
          <cell r="P18">
            <v>1.5758064516129031E-2</v>
          </cell>
          <cell r="S18">
            <v>4.8619354838709682E-2</v>
          </cell>
          <cell r="V18">
            <v>1.7813793103448279E-2</v>
          </cell>
          <cell r="Y18">
            <v>2.2903225806451624E-2</v>
          </cell>
        </row>
        <row r="19">
          <cell r="G19">
            <v>1.2999999999999999E-3</v>
          </cell>
          <cell r="J19">
            <v>9.3516129032258036E-3</v>
          </cell>
          <cell r="M19">
            <v>3.5806451612903245E-2</v>
          </cell>
          <cell r="P19">
            <v>2.6290322580645165E-2</v>
          </cell>
          <cell r="S19">
            <v>3.5399999999999994E-2</v>
          </cell>
          <cell r="V19">
            <v>3.2193103448275869E-2</v>
          </cell>
          <cell r="Y19">
            <v>4.6322580645161301E-2</v>
          </cell>
        </row>
        <row r="20">
          <cell r="G20">
            <v>0</v>
          </cell>
          <cell r="J20">
            <v>1.7677419354838713E-3</v>
          </cell>
          <cell r="M20">
            <v>1.0000000000000004E-2</v>
          </cell>
          <cell r="P20">
            <v>5.1677419354838709E-3</v>
          </cell>
          <cell r="S20">
            <v>1.4751612903225804E-2</v>
          </cell>
          <cell r="V20">
            <v>2.7482758620689658E-3</v>
          </cell>
          <cell r="Y20">
            <v>6.612903225806455E-3</v>
          </cell>
        </row>
        <row r="21">
          <cell r="G21">
            <v>0</v>
          </cell>
          <cell r="J21">
            <v>2.0000000000000004E-4</v>
          </cell>
          <cell r="M21">
            <v>1.4193548387096782E-2</v>
          </cell>
          <cell r="P21">
            <v>4.4129032258064501E-3</v>
          </cell>
          <cell r="S21">
            <v>7.3096774193548378E-3</v>
          </cell>
          <cell r="V21">
            <v>2.8793103448275857E-3</v>
          </cell>
          <cell r="Y21">
            <v>6.8387096774193594E-3</v>
          </cell>
        </row>
        <row r="22">
          <cell r="G22">
            <v>0</v>
          </cell>
          <cell r="J22">
            <v>1.043225806451613E-2</v>
          </cell>
          <cell r="M22">
            <v>0</v>
          </cell>
          <cell r="P22">
            <v>1.3138709677419355E-2</v>
          </cell>
          <cell r="S22">
            <v>2.5300000000000003E-2</v>
          </cell>
          <cell r="V22">
            <v>0</v>
          </cell>
          <cell r="Y22">
            <v>0</v>
          </cell>
        </row>
        <row r="23">
          <cell r="G23">
            <v>1.61E-2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0.59120200000000001</v>
          </cell>
          <cell r="G25">
            <v>0.58517600000000003</v>
          </cell>
          <cell r="I25">
            <v>0.60644199999999993</v>
          </cell>
          <cell r="L25">
            <v>0.5872170000000001</v>
          </cell>
          <cell r="O25">
            <v>0.59189900000000006</v>
          </cell>
          <cell r="R25">
            <v>0.63533799999999996</v>
          </cell>
          <cell r="U25">
            <v>0.61671900000000002</v>
          </cell>
        </row>
      </sheetData>
      <sheetData sheetId="1">
        <row r="26">
          <cell r="E26">
            <v>1041.78</v>
          </cell>
          <cell r="K26">
            <v>1035.3800000000001</v>
          </cell>
          <cell r="N26">
            <v>1045.49</v>
          </cell>
          <cell r="Q26">
            <v>1022.09</v>
          </cell>
          <cell r="T26">
            <v>1060.73</v>
          </cell>
          <cell r="W26">
            <v>1080.08</v>
          </cell>
          <cell r="Z26">
            <v>1054.8399999999999</v>
          </cell>
        </row>
      </sheetData>
      <sheetData sheetId="2" refreshError="1"/>
      <sheetData sheetId="3">
        <row r="7">
          <cell r="F7">
            <v>45352</v>
          </cell>
        </row>
        <row r="9">
          <cell r="G9">
            <v>1037.799</v>
          </cell>
          <cell r="J9">
            <v>1043.8517241379309</v>
          </cell>
          <cell r="M9">
            <v>1063.27</v>
          </cell>
          <cell r="P9">
            <v>1048.3688275862069</v>
          </cell>
          <cell r="S9">
            <v>1024.5175172413794</v>
          </cell>
          <cell r="V9">
            <v>1083.1379310344826</v>
          </cell>
          <cell r="Y9">
            <v>1057.1575862068967</v>
          </cell>
        </row>
        <row r="11">
          <cell r="G11">
            <v>0.58660000000000001</v>
          </cell>
          <cell r="J11">
            <v>0.59241724137931029</v>
          </cell>
          <cell r="M11">
            <v>0.59172413793103451</v>
          </cell>
          <cell r="P11">
            <v>0.60826896551724141</v>
          </cell>
          <cell r="S11">
            <v>0.58872758620689658</v>
          </cell>
          <cell r="V11">
            <v>0.6371827586206894</v>
          </cell>
          <cell r="Y11">
            <v>0.61820689655172412</v>
          </cell>
        </row>
        <row r="13">
          <cell r="G13">
            <v>0.94089999999999996</v>
          </cell>
          <cell r="J13">
            <v>0.95549999999999979</v>
          </cell>
          <cell r="M13">
            <v>0.31172413793103437</v>
          </cell>
          <cell r="P13">
            <v>1.7530448275862069</v>
          </cell>
          <cell r="S13">
            <v>0.67212068965517258</v>
          </cell>
          <cell r="V13">
            <v>2.2496827586206893</v>
          </cell>
          <cell r="Y13">
            <v>2.4509655172413796</v>
          </cell>
        </row>
        <row r="14">
          <cell r="G14">
            <v>0.43070000000000003</v>
          </cell>
          <cell r="J14">
            <v>0.54018275862068965</v>
          </cell>
          <cell r="M14">
            <v>0.26448275862068965</v>
          </cell>
          <cell r="P14">
            <v>0.82292758620689654</v>
          </cell>
          <cell r="S14">
            <v>1.2602034482758622</v>
          </cell>
          <cell r="V14">
            <v>0.91725862068965491</v>
          </cell>
          <cell r="Y14">
            <v>0.62879310344827588</v>
          </cell>
        </row>
        <row r="15">
          <cell r="G15">
            <v>93.858099999999993</v>
          </cell>
          <cell r="J15">
            <v>93.124827586206877</v>
          </cell>
          <cell r="M15">
            <v>92.744482758620677</v>
          </cell>
          <cell r="P15">
            <v>90.044189655172403</v>
          </cell>
          <cell r="S15">
            <v>94.726696551724118</v>
          </cell>
          <cell r="V15">
            <v>84.398144827586208</v>
          </cell>
          <cell r="Y15">
            <v>87.952619999999996</v>
          </cell>
        </row>
        <row r="16">
          <cell r="G16">
            <v>4.6247999999999996</v>
          </cell>
          <cell r="J16">
            <v>5.018679310344826</v>
          </cell>
          <cell r="M16">
            <v>6.3431034482758637</v>
          </cell>
          <cell r="P16">
            <v>6.9999758620689665</v>
          </cell>
          <cell r="S16">
            <v>2.9965551724137933</v>
          </cell>
          <cell r="V16">
            <v>11.778603448275863</v>
          </cell>
          <cell r="Y16">
            <v>8.3755862068965499</v>
          </cell>
        </row>
        <row r="17">
          <cell r="G17">
            <v>0.1258</v>
          </cell>
          <cell r="J17">
            <v>0.29874827586206898</v>
          </cell>
          <cell r="M17">
            <v>0.24068965517241381</v>
          </cell>
          <cell r="P17">
            <v>0.32153793103448275</v>
          </cell>
          <cell r="S17">
            <v>0.21851724137931033</v>
          </cell>
          <cell r="V17">
            <v>0.5962310344827586</v>
          </cell>
          <cell r="Y17">
            <v>0.51610344827586208</v>
          </cell>
        </row>
        <row r="18">
          <cell r="G18">
            <v>1.9E-3</v>
          </cell>
          <cell r="J18">
            <v>1.5013793103448273E-2</v>
          </cell>
          <cell r="M18">
            <v>3.7586206896551733E-2</v>
          </cell>
          <cell r="P18">
            <v>1.400689655172414E-2</v>
          </cell>
          <cell r="S18">
            <v>4.9686206896551725E-2</v>
          </cell>
          <cell r="V18">
            <v>1.8779310344827584E-2</v>
          </cell>
          <cell r="Y18">
            <v>2.1137931034482766E-2</v>
          </cell>
        </row>
        <row r="19">
          <cell r="G19">
            <v>1.8E-3</v>
          </cell>
          <cell r="J19">
            <v>2.8844827586206889E-2</v>
          </cell>
          <cell r="M19">
            <v>4.0344827586206916E-2</v>
          </cell>
          <cell r="P19">
            <v>2.5465517241379312E-2</v>
          </cell>
          <cell r="S19">
            <v>3.229655172413793E-2</v>
          </cell>
          <cell r="V19">
            <v>3.3831034482758621E-2</v>
          </cell>
          <cell r="Y19">
            <v>4.2275862068965532E-2</v>
          </cell>
        </row>
        <row r="20">
          <cell r="G20">
            <v>0</v>
          </cell>
          <cell r="J20">
            <v>5.3413793103448274E-3</v>
          </cell>
          <cell r="M20">
            <v>1.0000000000000004E-2</v>
          </cell>
          <cell r="P20">
            <v>4.7137931034482751E-3</v>
          </cell>
          <cell r="S20">
            <v>1.4406896551724136E-2</v>
          </cell>
          <cell r="V20">
            <v>3.5310344827586206E-3</v>
          </cell>
          <cell r="Y20">
            <v>5.931034482758623E-3</v>
          </cell>
        </row>
        <row r="21">
          <cell r="G21">
            <v>0</v>
          </cell>
          <cell r="J21">
            <v>3.672413793103449E-3</v>
          </cell>
          <cell r="M21">
            <v>1.0000000000000004E-2</v>
          </cell>
          <cell r="P21">
            <v>4.182758620689655E-3</v>
          </cell>
          <cell r="S21">
            <v>6.3931034482758616E-3</v>
          </cell>
          <cell r="V21">
            <v>3.6551724137931039E-3</v>
          </cell>
          <cell r="Y21">
            <v>6.0000000000000027E-3</v>
          </cell>
        </row>
        <row r="22">
          <cell r="G22">
            <v>0</v>
          </cell>
          <cell r="J22">
            <v>9.3241379310344819E-3</v>
          </cell>
          <cell r="M22">
            <v>0</v>
          </cell>
          <cell r="P22">
            <v>9.9551724137931039E-3</v>
          </cell>
          <cell r="S22">
            <v>2.3099999999999999E-2</v>
          </cell>
          <cell r="V22">
            <v>0</v>
          </cell>
          <cell r="Y22">
            <v>0</v>
          </cell>
        </row>
        <row r="23">
          <cell r="G23">
            <v>1.61E-2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0.59248699999999999</v>
          </cell>
          <cell r="G25">
            <v>0.58766499999999999</v>
          </cell>
          <cell r="I25">
            <v>0.59941200000000006</v>
          </cell>
          <cell r="L25">
            <v>0.58681000000000005</v>
          </cell>
          <cell r="O25">
            <v>0.59269499999999997</v>
          </cell>
          <cell r="R25">
            <v>0.66303599999999985</v>
          </cell>
          <cell r="U25">
            <v>0.613178</v>
          </cell>
        </row>
      </sheetData>
      <sheetData sheetId="1">
        <row r="26">
          <cell r="E26">
            <v>1043.29</v>
          </cell>
          <cell r="K26">
            <v>1038.6199999999999</v>
          </cell>
          <cell r="N26">
            <v>1037.58</v>
          </cell>
          <cell r="Q26">
            <v>1022.52</v>
          </cell>
          <cell r="T26">
            <v>1062.69</v>
          </cell>
          <cell r="W26">
            <v>1111.26</v>
          </cell>
          <cell r="Z26">
            <v>1048.3</v>
          </cell>
        </row>
      </sheetData>
      <sheetData sheetId="2" refreshError="1"/>
      <sheetData sheetId="3">
        <row r="7">
          <cell r="F7">
            <v>45383</v>
          </cell>
        </row>
        <row r="9">
          <cell r="G9">
            <v>1041.1569999999999</v>
          </cell>
          <cell r="J9">
            <v>1045.5129032258067</v>
          </cell>
          <cell r="M9">
            <v>1065.0051612903228</v>
          </cell>
          <cell r="P9">
            <v>1039.3312580645161</v>
          </cell>
          <cell r="S9">
            <v>1024.7580322580645</v>
          </cell>
          <cell r="V9">
            <v>1113.4724137931037</v>
          </cell>
          <cell r="Y9">
            <v>1050.5177419354841</v>
          </cell>
        </row>
        <row r="11">
          <cell r="G11">
            <v>0.58909999999999996</v>
          </cell>
          <cell r="J11">
            <v>0.59378709677419361</v>
          </cell>
          <cell r="M11">
            <v>0.59225806451612906</v>
          </cell>
          <cell r="P11">
            <v>0.60053548387096767</v>
          </cell>
          <cell r="S11">
            <v>0.58819677419354854</v>
          </cell>
          <cell r="V11">
            <v>0.66437931034482756</v>
          </cell>
          <cell r="Y11">
            <v>0.61451612903225816</v>
          </cell>
        </row>
        <row r="13">
          <cell r="G13">
            <v>0.98150000000000004</v>
          </cell>
          <cell r="J13">
            <v>0.98773870967741928</v>
          </cell>
          <cell r="M13">
            <v>0.29677419354838697</v>
          </cell>
          <cell r="P13">
            <v>1.6708161290322578</v>
          </cell>
          <cell r="S13">
            <v>0.56267741935483861</v>
          </cell>
          <cell r="V13">
            <v>2.776813793103448</v>
          </cell>
          <cell r="Y13">
            <v>2.6017741935483873</v>
          </cell>
        </row>
        <row r="14">
          <cell r="G14">
            <v>0.4259</v>
          </cell>
          <cell r="J14">
            <v>0.53769354838709671</v>
          </cell>
          <cell r="M14">
            <v>0.23967741935483872</v>
          </cell>
          <cell r="P14">
            <v>0.75262903225806443</v>
          </cell>
          <cell r="S14">
            <v>1.2890290322580644</v>
          </cell>
          <cell r="V14">
            <v>1.0615724137931033</v>
          </cell>
          <cell r="Y14">
            <v>0.56796774193548372</v>
          </cell>
        </row>
        <row r="15">
          <cell r="G15">
            <v>93.341499999999996</v>
          </cell>
          <cell r="J15">
            <v>92.92627419354838</v>
          </cell>
          <cell r="M15">
            <v>92.600322580645184</v>
          </cell>
          <cell r="P15">
            <v>91.666164516129029</v>
          </cell>
          <cell r="S15">
            <v>94.909316129032248</v>
          </cell>
          <cell r="V15">
            <v>78.956603400000006</v>
          </cell>
          <cell r="Y15">
            <v>88.549160000000001</v>
          </cell>
        </row>
        <row r="16">
          <cell r="G16">
            <v>5.1013000000000002</v>
          </cell>
          <cell r="J16">
            <v>5.1244677419354829</v>
          </cell>
          <cell r="M16">
            <v>6.5254838709677419</v>
          </cell>
          <cell r="P16">
            <v>5.4651225806451604</v>
          </cell>
          <cell r="S16">
            <v>2.8836225806451616</v>
          </cell>
          <cell r="V16">
            <v>16.343958620689651</v>
          </cell>
          <cell r="Y16">
            <v>7.7407419354838698</v>
          </cell>
        </row>
        <row r="17">
          <cell r="G17">
            <v>0.12989999999999999</v>
          </cell>
          <cell r="J17">
            <v>0.34798709677419365</v>
          </cell>
          <cell r="M17">
            <v>0.24032258064516138</v>
          </cell>
          <cell r="P17">
            <v>0.36609677419354847</v>
          </cell>
          <cell r="S17">
            <v>0.22015483870967748</v>
          </cell>
          <cell r="V17">
            <v>0.80045172413793109</v>
          </cell>
          <cell r="Y17">
            <v>0.46887096774193543</v>
          </cell>
        </row>
        <row r="18">
          <cell r="G18">
            <v>2E-3</v>
          </cell>
          <cell r="J18">
            <v>1.6348387096774192E-2</v>
          </cell>
          <cell r="M18">
            <v>3.8064516129032278E-2</v>
          </cell>
          <cell r="P18">
            <v>1.9222580645161285E-2</v>
          </cell>
          <cell r="S18">
            <v>5.1935483870967733E-2</v>
          </cell>
          <cell r="V18">
            <v>1.9824137931034484E-2</v>
          </cell>
          <cell r="Y18">
            <v>1.8225806451612907E-2</v>
          </cell>
        </row>
        <row r="19">
          <cell r="G19">
            <v>1.8E-3</v>
          </cell>
          <cell r="J19">
            <v>3.2429032258064511E-2</v>
          </cell>
          <cell r="M19">
            <v>4.0645161290322598E-2</v>
          </cell>
          <cell r="P19">
            <v>3.6470967741935478E-2</v>
          </cell>
          <cell r="S19">
            <v>3.5229032258064528E-2</v>
          </cell>
          <cell r="V19">
            <v>3.8989655172413804E-2</v>
          </cell>
          <cell r="Y19">
            <v>3.8193548387096779E-2</v>
          </cell>
        </row>
        <row r="20">
          <cell r="G20">
            <v>0</v>
          </cell>
          <cell r="J20">
            <v>1.0274193548387097E-2</v>
          </cell>
          <cell r="M20">
            <v>1.0322580645161294E-2</v>
          </cell>
          <cell r="P20">
            <v>6.2903225806451605E-3</v>
          </cell>
          <cell r="S20">
            <v>1.6045161290322577E-2</v>
          </cell>
          <cell r="V20">
            <v>2.358620689655172E-3</v>
          </cell>
          <cell r="Y20">
            <v>5.2580645161290351E-3</v>
          </cell>
        </row>
        <row r="21">
          <cell r="G21">
            <v>0</v>
          </cell>
          <cell r="J21">
            <v>5.5451612903225801E-3</v>
          </cell>
          <cell r="M21">
            <v>1.1290322580645164E-2</v>
          </cell>
          <cell r="P21">
            <v>5.9387096774193536E-3</v>
          </cell>
          <cell r="S21">
            <v>7.3516129032258062E-3</v>
          </cell>
          <cell r="V21">
            <v>2.4896551724137937E-3</v>
          </cell>
          <cell r="Y21">
            <v>5.8709677419354874E-3</v>
          </cell>
        </row>
        <row r="22">
          <cell r="G22">
            <v>0</v>
          </cell>
          <cell r="J22">
            <v>1.1199999999999998E-2</v>
          </cell>
          <cell r="M22">
            <v>0</v>
          </cell>
          <cell r="P22">
            <v>1.1232258064516127E-2</v>
          </cell>
          <cell r="S22">
            <v>2.4641935483870968E-2</v>
          </cell>
          <cell r="V22">
            <v>3.7586206896551714E-4</v>
          </cell>
          <cell r="Y22">
            <v>0</v>
          </cell>
        </row>
        <row r="23">
          <cell r="G23">
            <v>1.61E-2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0.59045300000000001</v>
          </cell>
          <cell r="G25">
            <v>0.58758100000000002</v>
          </cell>
          <cell r="I25">
            <v>0.61075699999999999</v>
          </cell>
          <cell r="L25">
            <v>0.58154099999999997</v>
          </cell>
          <cell r="O25">
            <v>0.59565100000000004</v>
          </cell>
          <cell r="R25">
            <v>0.65876199999999996</v>
          </cell>
          <cell r="U25">
            <v>0.60484199999999999</v>
          </cell>
        </row>
      </sheetData>
      <sheetData sheetId="1">
        <row r="26">
          <cell r="E26">
            <v>1039.54</v>
          </cell>
          <cell r="K26">
            <v>1037.6600000000001</v>
          </cell>
          <cell r="N26">
            <v>1050</v>
          </cell>
          <cell r="Q26">
            <v>1015.22</v>
          </cell>
          <cell r="T26">
            <v>1052.9000000000001</v>
          </cell>
          <cell r="W26">
            <v>1105.78</v>
          </cell>
          <cell r="Z26">
            <v>1039.92</v>
          </cell>
        </row>
      </sheetData>
      <sheetData sheetId="2" refreshError="1"/>
      <sheetData sheetId="3">
        <row r="7">
          <cell r="F7">
            <v>45413</v>
          </cell>
        </row>
        <row r="9">
          <cell r="G9">
            <v>1040.1849999999999</v>
          </cell>
          <cell r="J9">
            <v>1044.4033333333332</v>
          </cell>
          <cell r="M9">
            <v>1055.5026666666668</v>
          </cell>
          <cell r="P9">
            <v>1052.8843666666664</v>
          </cell>
          <cell r="S9">
            <v>1017.6329000000001</v>
          </cell>
          <cell r="V9">
            <v>1107.7448275862071</v>
          </cell>
          <cell r="Y9">
            <v>1042.4466333333332</v>
          </cell>
        </row>
        <row r="11">
          <cell r="G11">
            <v>0.58899999999999997</v>
          </cell>
          <cell r="J11">
            <v>0.59346999999999994</v>
          </cell>
          <cell r="M11">
            <v>0.59699999999999986</v>
          </cell>
          <cell r="P11">
            <v>0.61247999999999991</v>
          </cell>
          <cell r="S11">
            <v>0.58300666666666656</v>
          </cell>
          <cell r="V11">
            <v>0.66</v>
          </cell>
          <cell r="Y11">
            <v>0.60643333333333327</v>
          </cell>
        </row>
        <row r="13">
          <cell r="G13">
            <v>1.0317000000000001</v>
          </cell>
          <cell r="J13">
            <v>0.98699333333333328</v>
          </cell>
          <cell r="M13">
            <v>0.33433333333333326</v>
          </cell>
          <cell r="P13">
            <v>2.0967333333333333</v>
          </cell>
          <cell r="S13">
            <v>0.40915666666666672</v>
          </cell>
          <cell r="V13">
            <v>2.723168965517242</v>
          </cell>
          <cell r="Y13">
            <v>2.3298000000000001</v>
          </cell>
        </row>
        <row r="14">
          <cell r="G14">
            <v>0.42680000000000001</v>
          </cell>
          <cell r="J14">
            <v>0.55840666666666672</v>
          </cell>
          <cell r="M14">
            <v>0.78800000000000003</v>
          </cell>
          <cell r="P14">
            <v>0.67916666666666659</v>
          </cell>
          <cell r="S14">
            <v>1.3493500000000005</v>
          </cell>
          <cell r="V14">
            <v>1.0510517241379311</v>
          </cell>
          <cell r="Y14">
            <v>0.56096666666666661</v>
          </cell>
        </row>
        <row r="15">
          <cell r="G15">
            <v>93.364599999999996</v>
          </cell>
          <cell r="J15">
            <v>93.759433299999998</v>
          </cell>
          <cell r="M15">
            <v>92.544000000000025</v>
          </cell>
          <cell r="P15">
            <v>89.13076999999997</v>
          </cell>
          <cell r="S15">
            <v>95.998773333333332</v>
          </cell>
          <cell r="V15">
            <v>79.811841400000006</v>
          </cell>
          <cell r="Y15">
            <v>90.279730000000001</v>
          </cell>
        </row>
        <row r="16">
          <cell r="G16">
            <v>5.0152000000000001</v>
          </cell>
          <cell r="J16">
            <v>4.0862366666666672</v>
          </cell>
          <cell r="M16">
            <v>5.975666666666668</v>
          </cell>
          <cell r="P16">
            <v>7.5730566666666679</v>
          </cell>
          <cell r="S16">
            <v>1.9295433333333334</v>
          </cell>
          <cell r="V16">
            <v>15.562472413793106</v>
          </cell>
          <cell r="Y16">
            <v>6.2840000000000007</v>
          </cell>
        </row>
        <row r="17">
          <cell r="G17">
            <v>0.1401</v>
          </cell>
          <cell r="J17">
            <v>0.44042666666666658</v>
          </cell>
          <cell r="M17">
            <v>0.24666666666666667</v>
          </cell>
          <cell r="P17">
            <v>0.45355999999999991</v>
          </cell>
          <cell r="S17">
            <v>0.1870833333333333</v>
          </cell>
          <cell r="V17">
            <v>0.78741724137931035</v>
          </cell>
          <cell r="Y17">
            <v>0.46606666666666663</v>
          </cell>
        </row>
        <row r="18">
          <cell r="G18">
            <v>2.8999999999999998E-3</v>
          </cell>
          <cell r="J18">
            <v>3.1996666666666666E-2</v>
          </cell>
          <cell r="M18">
            <v>3.9666666666666676E-2</v>
          </cell>
          <cell r="P18">
            <v>1.7680000000000005E-2</v>
          </cell>
          <cell r="S18">
            <v>4.9383333333333321E-2</v>
          </cell>
          <cell r="V18">
            <v>1.947931034482759E-2</v>
          </cell>
          <cell r="Y18">
            <v>2.0833333333333339E-2</v>
          </cell>
        </row>
        <row r="19">
          <cell r="G19">
            <v>3.0000000000000001E-3</v>
          </cell>
          <cell r="J19">
            <v>5.2086666666666677E-2</v>
          </cell>
          <cell r="M19">
            <v>4.9333333333333361E-2</v>
          </cell>
          <cell r="P19">
            <v>3.326666666666666E-2</v>
          </cell>
          <cell r="S19">
            <v>3.2140000000000002E-2</v>
          </cell>
          <cell r="V19">
            <v>3.8989655172413797E-2</v>
          </cell>
          <cell r="Y19">
            <v>4.3466666666666674E-2</v>
          </cell>
        </row>
        <row r="20">
          <cell r="G20">
            <v>0</v>
          </cell>
          <cell r="J20">
            <v>1.1463333333333334E-2</v>
          </cell>
          <cell r="M20">
            <v>1.1333333333333338E-2</v>
          </cell>
          <cell r="P20">
            <v>4.3866666666666663E-3</v>
          </cell>
          <cell r="S20">
            <v>1.4750000000000001E-2</v>
          </cell>
          <cell r="V20">
            <v>2.5310344827586201E-3</v>
          </cell>
          <cell r="Y20">
            <v>6.3666666666666698E-3</v>
          </cell>
        </row>
        <row r="21">
          <cell r="G21">
            <v>0</v>
          </cell>
          <cell r="J21">
            <v>7.9500000000000005E-3</v>
          </cell>
          <cell r="M21">
            <v>1.0000000000000004E-2</v>
          </cell>
          <cell r="P21">
            <v>4.0766666666666668E-3</v>
          </cell>
          <cell r="S21">
            <v>6.3566666666666667E-3</v>
          </cell>
          <cell r="V21">
            <v>2.7241379310344832E-3</v>
          </cell>
          <cell r="Y21">
            <v>7.3333333333333384E-3</v>
          </cell>
        </row>
        <row r="22">
          <cell r="G22">
            <v>0</v>
          </cell>
          <cell r="J22">
            <v>6.6516666666666682E-2</v>
          </cell>
          <cell r="M22">
            <v>0</v>
          </cell>
          <cell r="P22">
            <v>7.26E-3</v>
          </cell>
          <cell r="S22">
            <v>2.3483333333333335E-2</v>
          </cell>
          <cell r="V22">
            <v>4.620689655172414E-4</v>
          </cell>
          <cell r="Y22">
            <v>0</v>
          </cell>
        </row>
        <row r="23">
          <cell r="G23">
            <v>1.5699999999999999E-2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0.59391800000000006</v>
          </cell>
          <cell r="G25">
            <v>0.58653500000000003</v>
          </cell>
          <cell r="I25">
            <v>0.61741599999999996</v>
          </cell>
          <cell r="L25">
            <v>0.594607</v>
          </cell>
          <cell r="O25">
            <v>0.59573500000000013</v>
          </cell>
          <cell r="R25">
            <v>0.65573400000000004</v>
          </cell>
          <cell r="U25">
            <v>0.61683699999999997</v>
          </cell>
        </row>
      </sheetData>
      <sheetData sheetId="1">
        <row r="26">
          <cell r="E26">
            <v>1043.69</v>
          </cell>
          <cell r="K26">
            <v>1035.26</v>
          </cell>
          <cell r="N26">
            <v>1060.25</v>
          </cell>
          <cell r="Q26">
            <v>1038.8900000000001</v>
          </cell>
          <cell r="T26">
            <v>1058.3</v>
          </cell>
          <cell r="W26">
            <v>1101.25</v>
          </cell>
          <cell r="Z26">
            <v>1055.1199999999999</v>
          </cell>
        </row>
      </sheetData>
      <sheetData sheetId="2" refreshError="1"/>
      <sheetData sheetId="3">
        <row r="7">
          <cell r="F7">
            <v>45444</v>
          </cell>
        </row>
        <row r="9">
          <cell r="G9">
            <v>1037.7180000000001</v>
          </cell>
          <cell r="J9">
            <v>1046.1806451612906</v>
          </cell>
          <cell r="M9">
            <v>1060.1864516129031</v>
          </cell>
          <cell r="P9">
            <v>1063.6144516129032</v>
          </cell>
          <cell r="S9">
            <v>1040.9034516129034</v>
          </cell>
          <cell r="V9">
            <v>1103.2793103448278</v>
          </cell>
          <cell r="Y9">
            <v>1058.0386129032258</v>
          </cell>
        </row>
        <row r="11">
          <cell r="G11">
            <v>0.58789999999999998</v>
          </cell>
          <cell r="J11">
            <v>0.59546451612903217</v>
          </cell>
          <cell r="M11">
            <v>0.59677419354838701</v>
          </cell>
          <cell r="P11">
            <v>0.61946774193548382</v>
          </cell>
          <cell r="S11">
            <v>0.59579032258064513</v>
          </cell>
          <cell r="V11">
            <v>0.65691034482758603</v>
          </cell>
          <cell r="Y11">
            <v>0.61861290322580642</v>
          </cell>
        </row>
        <row r="13">
          <cell r="G13">
            <v>0.99829999999999997</v>
          </cell>
          <cell r="J13">
            <v>1.0095548387096773</v>
          </cell>
          <cell r="M13">
            <v>0.55903225806451617</v>
          </cell>
          <cell r="P13">
            <v>1.6972741935483873</v>
          </cell>
          <cell r="S13">
            <v>0.36144193548387105</v>
          </cell>
          <cell r="V13">
            <v>2.6890275862068957</v>
          </cell>
          <cell r="Y13">
            <v>2.2590322580645168</v>
          </cell>
        </row>
        <row r="14">
          <cell r="G14">
            <v>0.47839999999999999</v>
          </cell>
          <cell r="J14">
            <v>0.60251935483870955</v>
          </cell>
          <cell r="M14">
            <v>0.42741935483870969</v>
          </cell>
          <cell r="P14">
            <v>0.95116774193548392</v>
          </cell>
          <cell r="S14">
            <v>1.2568967741935486</v>
          </cell>
          <cell r="V14">
            <v>1.0584241379310344</v>
          </cell>
          <cell r="Y14">
            <v>0.7478387096774195</v>
          </cell>
        </row>
        <row r="15">
          <cell r="G15">
            <v>93.592699999999994</v>
          </cell>
          <cell r="J15">
            <v>92.528706451612905</v>
          </cell>
          <cell r="M15">
            <v>92.153548387096748</v>
          </cell>
          <cell r="P15">
            <v>88.212751612903233</v>
          </cell>
          <cell r="S15">
            <v>93.221599999999995</v>
          </cell>
          <cell r="V15">
            <v>80.488075899999998</v>
          </cell>
          <cell r="Y15">
            <v>88.011129999999994</v>
          </cell>
        </row>
        <row r="16">
          <cell r="G16">
            <v>4.8057999999999996</v>
          </cell>
          <cell r="J16">
            <v>5.6760903225806434</v>
          </cell>
          <cell r="M16">
            <v>6.4945161290322595</v>
          </cell>
          <cell r="P16">
            <v>8.4384064516129023</v>
          </cell>
          <cell r="S16">
            <v>4.8338161290322583</v>
          </cell>
          <cell r="V16">
            <v>14.855927586206896</v>
          </cell>
          <cell r="Y16">
            <v>8.3530967741935491</v>
          </cell>
        </row>
        <row r="17">
          <cell r="G17">
            <v>0.1023</v>
          </cell>
          <cell r="J17">
            <v>1.1583870967741935E-2</v>
          </cell>
          <cell r="M17">
            <v>0.24354838709677423</v>
          </cell>
          <cell r="P17">
            <v>0.62065806451612893</v>
          </cell>
          <cell r="S17">
            <v>0.24594516129032259</v>
          </cell>
          <cell r="V17">
            <v>0.83421034482758638</v>
          </cell>
          <cell r="Y17">
            <v>0.56216129032258078</v>
          </cell>
        </row>
        <row r="18">
          <cell r="G18">
            <v>1.5E-3</v>
          </cell>
          <cell r="J18">
            <v>4.7403225806451614E-2</v>
          </cell>
          <cell r="M18">
            <v>3.1290322580645166E-2</v>
          </cell>
          <cell r="P18">
            <v>2.3774193548387095E-2</v>
          </cell>
          <cell r="S18">
            <v>2.6922580645161277E-2</v>
          </cell>
          <cell r="V18">
            <v>2.1744827586206897E-2</v>
          </cell>
          <cell r="Y18">
            <v>2.0064516129032265E-2</v>
          </cell>
        </row>
        <row r="19">
          <cell r="G19">
            <v>1.5E-3</v>
          </cell>
          <cell r="J19">
            <v>8.0038709677419342E-2</v>
          </cell>
          <cell r="M19">
            <v>4.3548387096774215E-2</v>
          </cell>
          <cell r="P19">
            <v>4.3229032258064522E-2</v>
          </cell>
          <cell r="S19">
            <v>2.872258064516129E-2</v>
          </cell>
          <cell r="V19">
            <v>4.2751724137931033E-2</v>
          </cell>
          <cell r="Y19">
            <v>3.993548387096775E-2</v>
          </cell>
        </row>
        <row r="20">
          <cell r="G20">
            <v>0</v>
          </cell>
          <cell r="J20">
            <v>1.439677419354839E-2</v>
          </cell>
          <cell r="M20">
            <v>1.0322580645161294E-2</v>
          </cell>
          <cell r="P20">
            <v>4.406451612903226E-3</v>
          </cell>
          <cell r="S20">
            <v>8.2354838709677424E-3</v>
          </cell>
          <cell r="V20">
            <v>2.5793103448275862E-3</v>
          </cell>
          <cell r="Y20">
            <v>4.451612903225809E-3</v>
          </cell>
        </row>
        <row r="21">
          <cell r="G21">
            <v>0</v>
          </cell>
          <cell r="J21">
            <v>9.2580645161290335E-3</v>
          </cell>
          <cell r="M21">
            <v>3.7741935483870982E-2</v>
          </cell>
          <cell r="P21">
            <v>3.9741935483870953E-3</v>
          </cell>
          <cell r="S21">
            <v>5.2774193548387107E-3</v>
          </cell>
          <cell r="V21">
            <v>2.7448275862068956E-3</v>
          </cell>
          <cell r="Y21">
            <v>4.8064516129032271E-3</v>
          </cell>
        </row>
        <row r="22">
          <cell r="G22">
            <v>0</v>
          </cell>
          <cell r="J22">
            <v>2.055161290322581E-2</v>
          </cell>
          <cell r="M22">
            <v>0</v>
          </cell>
          <cell r="P22">
            <v>4.383870967741935E-3</v>
          </cell>
          <cell r="S22">
            <v>1.1129032258064518E-2</v>
          </cell>
          <cell r="V22">
            <v>4.793103448275864E-4</v>
          </cell>
          <cell r="Y22">
            <v>0</v>
          </cell>
        </row>
        <row r="23">
          <cell r="G23">
            <v>1.9400000000000001E-2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0.60440900000000009</v>
          </cell>
          <cell r="G25">
            <v>0.58928999999999998</v>
          </cell>
          <cell r="I25">
            <v>0.61405500000000002</v>
          </cell>
          <cell r="L25">
            <v>0.59521800000000002</v>
          </cell>
          <cell r="O25">
            <v>0.61422199999999993</v>
          </cell>
          <cell r="R25">
            <v>0.64977899999999988</v>
          </cell>
          <cell r="U25">
            <v>0.6179579999999999</v>
          </cell>
        </row>
      </sheetData>
      <sheetData sheetId="1">
        <row r="26">
          <cell r="E26">
            <v>1059.83</v>
          </cell>
          <cell r="K26">
            <v>1040.93</v>
          </cell>
          <cell r="N26">
            <v>1056</v>
          </cell>
          <cell r="Q26">
            <v>1053.5899999999999</v>
          </cell>
          <cell r="T26">
            <v>1074.8800000000001</v>
          </cell>
          <cell r="W26">
            <v>1096.24</v>
          </cell>
          <cell r="Z26">
            <v>1057.81</v>
          </cell>
        </row>
      </sheetData>
      <sheetData sheetId="2" refreshError="1"/>
      <sheetData sheetId="3">
        <row r="7">
          <cell r="F7">
            <v>45474</v>
          </cell>
        </row>
        <row r="9">
          <cell r="G9">
            <v>1043.479</v>
          </cell>
          <cell r="J9">
            <v>1062.3933333333332</v>
          </cell>
          <cell r="M9">
            <v>1075.4196666666664</v>
          </cell>
          <cell r="P9">
            <v>1059.2712333333334</v>
          </cell>
          <cell r="S9">
            <v>1055.7144666666666</v>
          </cell>
          <cell r="V9">
            <v>1098.6206896551723</v>
          </cell>
          <cell r="Y9">
            <v>1060.6331666666665</v>
          </cell>
        </row>
        <row r="11">
          <cell r="G11">
            <v>0.5907</v>
          </cell>
          <cell r="J11">
            <v>0.60597666666666661</v>
          </cell>
          <cell r="M11">
            <v>0.61366666666666636</v>
          </cell>
          <cell r="P11">
            <v>0.61607666666666661</v>
          </cell>
          <cell r="S11">
            <v>0.59649666666666668</v>
          </cell>
          <cell r="V11">
            <v>0.65126551724137927</v>
          </cell>
          <cell r="Y11">
            <v>0.61943333333333339</v>
          </cell>
        </row>
        <row r="13">
          <cell r="G13">
            <v>1.0083</v>
          </cell>
          <cell r="J13">
            <v>1.0271866666666669</v>
          </cell>
          <cell r="M13">
            <v>1.1290000000000002</v>
          </cell>
          <cell r="P13">
            <v>1.7277899999999995</v>
          </cell>
          <cell r="S13">
            <v>0.34411333333333338</v>
          </cell>
          <cell r="V13">
            <v>2.4888344827586204</v>
          </cell>
          <cell r="Y13">
            <v>2.1870333333333329</v>
          </cell>
        </row>
        <row r="14">
          <cell r="G14">
            <v>0.41789999999999999</v>
          </cell>
          <cell r="J14">
            <v>0.60224000000000011</v>
          </cell>
          <cell r="M14">
            <v>0.54600000000000004</v>
          </cell>
          <cell r="P14">
            <v>0.89279666666666679</v>
          </cell>
          <cell r="S14">
            <v>0.72793999999999992</v>
          </cell>
          <cell r="V14">
            <v>1.0221241379310346</v>
          </cell>
          <cell r="Y14">
            <v>0.75530000000000008</v>
          </cell>
        </row>
        <row r="15">
          <cell r="G15">
            <v>92.996099999999998</v>
          </cell>
          <cell r="J15">
            <v>90.609613333333343</v>
          </cell>
          <cell r="M15">
            <v>88.467000000000013</v>
          </cell>
          <cell r="P15">
            <v>88.782266666666658</v>
          </cell>
          <cell r="S15">
            <v>92.605906666666655</v>
          </cell>
          <cell r="V15">
            <v>81.5538241</v>
          </cell>
          <cell r="Y15">
            <v>87.786799999999999</v>
          </cell>
        </row>
        <row r="16">
          <cell r="G16">
            <v>5.4066000000000001</v>
          </cell>
          <cell r="J16">
            <v>7.2266300000000001</v>
          </cell>
          <cell r="M16">
            <v>9.4666666666666668</v>
          </cell>
          <cell r="P16">
            <v>7.9574299999999996</v>
          </cell>
          <cell r="S16">
            <v>5.9290666666666674</v>
          </cell>
          <cell r="V16">
            <v>14.189386206896552</v>
          </cell>
          <cell r="Y16">
            <v>8.6728333333333332</v>
          </cell>
        </row>
        <row r="17">
          <cell r="G17">
            <v>0.1439</v>
          </cell>
          <cell r="J17">
            <v>0.45116666666666666</v>
          </cell>
          <cell r="M17">
            <v>0.27266666666666672</v>
          </cell>
          <cell r="P17">
            <v>0.56034666666666666</v>
          </cell>
          <cell r="S17">
            <v>0.3171166666666666</v>
          </cell>
          <cell r="V17">
            <v>0.68934827586206904</v>
          </cell>
          <cell r="Y17">
            <v>0.52889999999999993</v>
          </cell>
        </row>
        <row r="18">
          <cell r="G18">
            <v>2.3999999999999998E-3</v>
          </cell>
          <cell r="J18">
            <v>2.1706666666666669E-2</v>
          </cell>
          <cell r="M18">
            <v>1.0333333333333335E-2</v>
          </cell>
          <cell r="P18">
            <v>2.3879999999999995E-2</v>
          </cell>
          <cell r="S18">
            <v>2.6586666666666665E-2</v>
          </cell>
          <cell r="V18">
            <v>1.8062068965517236E-2</v>
          </cell>
          <cell r="Y18">
            <v>2.0266666666666679E-2</v>
          </cell>
        </row>
        <row r="19">
          <cell r="G19">
            <v>2.2000000000000001E-3</v>
          </cell>
          <cell r="J19">
            <v>3.3790000000000001E-2</v>
          </cell>
          <cell r="M19">
            <v>2.7333333333333352E-2</v>
          </cell>
          <cell r="P19">
            <v>4.228666666666666E-2</v>
          </cell>
          <cell r="S19">
            <v>3.187333333333333E-2</v>
          </cell>
          <cell r="V19">
            <v>3.3606896551724136E-2</v>
          </cell>
          <cell r="Y19">
            <v>3.8966666666666684E-2</v>
          </cell>
        </row>
        <row r="20">
          <cell r="G20">
            <v>0</v>
          </cell>
          <cell r="J20">
            <v>8.369999999999999E-3</v>
          </cell>
          <cell r="M20">
            <v>9.0000000000000028E-3</v>
          </cell>
          <cell r="P20">
            <v>4.8966666666666655E-3</v>
          </cell>
          <cell r="S20">
            <v>6.4066666666666664E-3</v>
          </cell>
          <cell r="V20">
            <v>2.2172413793103457E-3</v>
          </cell>
          <cell r="Y20">
            <v>4.5666666666666668E-3</v>
          </cell>
        </row>
        <row r="21">
          <cell r="G21">
            <v>0</v>
          </cell>
          <cell r="J21">
            <v>4.0633333333333329E-3</v>
          </cell>
          <cell r="M21">
            <v>7.3333333333333306E-2</v>
          </cell>
          <cell r="P21">
            <v>4.2833333333333334E-3</v>
          </cell>
          <cell r="S21">
            <v>4.4266666666666656E-3</v>
          </cell>
          <cell r="V21">
            <v>2.2517241379310347E-3</v>
          </cell>
          <cell r="Y21">
            <v>4.8333333333333344E-3</v>
          </cell>
        </row>
        <row r="22">
          <cell r="G22">
            <v>1E-4</v>
          </cell>
          <cell r="J22">
            <v>1.5286666666666667E-2</v>
          </cell>
          <cell r="M22">
            <v>0</v>
          </cell>
          <cell r="P22">
            <v>4.0133333333333332E-3</v>
          </cell>
          <cell r="S22">
            <v>6.5600000000000016E-3</v>
          </cell>
          <cell r="V22">
            <v>4.3448275862068968E-4</v>
          </cell>
          <cell r="Y22">
            <v>0</v>
          </cell>
        </row>
        <row r="23">
          <cell r="G23">
            <v>2.2499999999999999E-2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0.60492299999999999</v>
          </cell>
          <cell r="G25">
            <v>0.59768599999999994</v>
          </cell>
          <cell r="I25">
            <v>0.60086600000000001</v>
          </cell>
          <cell r="L25">
            <v>0.59412900000000002</v>
          </cell>
          <cell r="O25">
            <v>0.60372500000000007</v>
          </cell>
          <cell r="R25">
            <v>0.65045599999999992</v>
          </cell>
          <cell r="U25">
            <v>0.62667499999999998</v>
          </cell>
        </row>
      </sheetData>
      <sheetData sheetId="1">
        <row r="26">
          <cell r="E26">
            <v>1064.21</v>
          </cell>
          <cell r="K26">
            <v>1054.3599999999999</v>
          </cell>
          <cell r="N26">
            <v>1041.07</v>
          </cell>
          <cell r="Q26">
            <v>1054.3399999999999</v>
          </cell>
          <cell r="T26">
            <v>1071.3</v>
          </cell>
          <cell r="W26">
            <v>1096.99</v>
          </cell>
          <cell r="Z26">
            <v>1068.1300000000001</v>
          </cell>
        </row>
      </sheetData>
      <sheetData sheetId="2" refreshError="1"/>
      <sheetData sheetId="3">
        <row r="7">
          <cell r="F7">
            <v>45505</v>
          </cell>
        </row>
        <row r="9">
          <cell r="G9">
            <v>1056.7470000000001</v>
          </cell>
          <cell r="J9">
            <v>1066.5903225806451</v>
          </cell>
          <cell r="M9">
            <v>1074.165806451613</v>
          </cell>
          <cell r="P9">
            <v>1043.5531935483873</v>
          </cell>
          <cell r="S9">
            <v>1056.7968064516126</v>
          </cell>
          <cell r="V9">
            <v>1098.6645161290321</v>
          </cell>
          <cell r="Y9">
            <v>1071.1851612903224</v>
          </cell>
        </row>
        <row r="11">
          <cell r="G11">
            <v>0.59909999999999997</v>
          </cell>
          <cell r="J11">
            <v>0.60641290322580654</v>
          </cell>
          <cell r="M11">
            <v>0.60354838709677405</v>
          </cell>
          <cell r="P11">
            <v>0.6024225806451613</v>
          </cell>
          <cell r="S11">
            <v>0.59558709677419364</v>
          </cell>
          <cell r="V11">
            <v>0.6514612903225806</v>
          </cell>
          <cell r="Y11">
            <v>0.6284193548387097</v>
          </cell>
        </row>
        <row r="13">
          <cell r="G13">
            <v>0.98380000000000001</v>
          </cell>
          <cell r="J13">
            <v>0.99308387096774209</v>
          </cell>
          <cell r="M13">
            <v>0.6399999999999999</v>
          </cell>
          <cell r="P13">
            <v>1.6439677419354839</v>
          </cell>
          <cell r="S13">
            <v>0.51041290322580646</v>
          </cell>
          <cell r="V13">
            <v>2.5095258064516122</v>
          </cell>
          <cell r="Y13">
            <v>2.3010967741935486</v>
          </cell>
        </row>
        <row r="14">
          <cell r="G14">
            <v>0.42620000000000002</v>
          </cell>
          <cell r="J14">
            <v>0.48084193548387105</v>
          </cell>
          <cell r="M14">
            <v>0.35709677419354835</v>
          </cell>
          <cell r="P14">
            <v>0.7201483870967742</v>
          </cell>
          <cell r="S14">
            <v>0.51908387096774189</v>
          </cell>
          <cell r="V14">
            <v>1.01991935483871</v>
          </cell>
          <cell r="Y14">
            <v>0.81619354838709679</v>
          </cell>
        </row>
        <row r="15">
          <cell r="G15">
            <v>91.441699999999997</v>
          </cell>
          <cell r="J15">
            <v>91.42440645161291</v>
          </cell>
          <cell r="M15">
            <v>90.597741935483867</v>
          </cell>
          <cell r="P15">
            <v>91.362045161290311</v>
          </cell>
          <cell r="S15">
            <v>92.661629032258048</v>
          </cell>
          <cell r="V15">
            <v>81.565216100000001</v>
          </cell>
          <cell r="Y15">
            <v>86.102549999999994</v>
          </cell>
        </row>
        <row r="16">
          <cell r="G16">
            <v>6.8525999999999998</v>
          </cell>
          <cell r="J16">
            <v>5.8055774193548393</v>
          </cell>
          <cell r="M16">
            <v>7.8738709677419365</v>
          </cell>
          <cell r="P16">
            <v>5.7125935483870958</v>
          </cell>
          <cell r="S16">
            <v>5.8687290322580639</v>
          </cell>
          <cell r="V16">
            <v>14.057974193548386</v>
          </cell>
          <cell r="Y16">
            <v>10.064806451612903</v>
          </cell>
        </row>
        <row r="17">
          <cell r="G17">
            <v>0.25580000000000003</v>
          </cell>
          <cell r="J17">
            <v>0.99119032258064521</v>
          </cell>
          <cell r="M17">
            <v>0.38774193548387098</v>
          </cell>
          <cell r="P17">
            <v>0.48024193548387095</v>
          </cell>
          <cell r="S17">
            <v>0.33065483870967738</v>
          </cell>
          <cell r="V17">
            <v>0.78520645161290337</v>
          </cell>
          <cell r="Y17">
            <v>0.64335483870967736</v>
          </cell>
        </row>
        <row r="18">
          <cell r="G18">
            <v>7.3000000000000001E-3</v>
          </cell>
          <cell r="J18">
            <v>9.5241935483870957E-2</v>
          </cell>
          <cell r="M18">
            <v>4.5483870967741952E-2</v>
          </cell>
          <cell r="P18">
            <v>2.2606451612903228E-2</v>
          </cell>
          <cell r="S18">
            <v>4.0883870967741931E-2</v>
          </cell>
          <cell r="V18">
            <v>1.9261290322580643E-2</v>
          </cell>
          <cell r="Y18">
            <v>2.1096774193548398E-2</v>
          </cell>
        </row>
        <row r="19">
          <cell r="G19">
            <v>8.9999999999999993E-3</v>
          </cell>
          <cell r="J19">
            <v>0.1524967741935484</v>
          </cell>
          <cell r="M19">
            <v>7.1935483870967765E-2</v>
          </cell>
          <cell r="P19">
            <v>3.9464516129032262E-2</v>
          </cell>
          <cell r="S19">
            <v>4.0325806451612892E-2</v>
          </cell>
          <cell r="V19">
            <v>3.6599999999999994E-2</v>
          </cell>
          <cell r="Y19">
            <v>4.1645161290322585E-2</v>
          </cell>
        </row>
        <row r="20">
          <cell r="G20">
            <v>5.9999999999999995E-4</v>
          </cell>
          <cell r="J20">
            <v>2.1858064516129035E-2</v>
          </cell>
          <cell r="M20">
            <v>1.3548387096774198E-2</v>
          </cell>
          <cell r="P20">
            <v>5.2516129032258059E-3</v>
          </cell>
          <cell r="S20">
            <v>1.0432258064516128E-2</v>
          </cell>
          <cell r="V20">
            <v>2.0612903225806453E-3</v>
          </cell>
          <cell r="Y20">
            <v>3.8709677419354852E-3</v>
          </cell>
        </row>
        <row r="21">
          <cell r="G21">
            <v>2.9999999999999997E-4</v>
          </cell>
          <cell r="J21">
            <v>1.6870967741935482E-2</v>
          </cell>
          <cell r="M21">
            <v>1.1290322580645166E-2</v>
          </cell>
          <cell r="P21">
            <v>4.3709677419354843E-3</v>
          </cell>
          <cell r="S21">
            <v>5.9258064516129021E-3</v>
          </cell>
          <cell r="V21">
            <v>2.1193548387096772E-3</v>
          </cell>
          <cell r="Y21">
            <v>4.2258064516129054E-3</v>
          </cell>
        </row>
        <row r="22">
          <cell r="G22">
            <v>2.0000000000000001E-4</v>
          </cell>
          <cell r="J22">
            <v>1.8496774193548386E-2</v>
          </cell>
          <cell r="M22">
            <v>0</v>
          </cell>
          <cell r="P22">
            <v>9.3161290322580654E-3</v>
          </cell>
          <cell r="S22">
            <v>1.1941935483870968E-2</v>
          </cell>
          <cell r="V22">
            <v>2.3225806451612898E-4</v>
          </cell>
          <cell r="Y22">
            <v>0</v>
          </cell>
        </row>
        <row r="23">
          <cell r="G23">
            <v>2.2499999999999999E-2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Gravity"/>
      <sheetName val="HeatingValue"/>
      <sheetName val="Month"/>
      <sheetName val="Pipeline Data"/>
      <sheetName val="ALLIANCE"/>
      <sheetName val="ANR"/>
      <sheetName val="NBorder"/>
      <sheetName val="NGPL"/>
      <sheetName val="NNG"/>
      <sheetName val="Midwest"/>
      <sheetName val="Wrap"/>
    </sheetNames>
    <sheetDataSet>
      <sheetData sheetId="0">
        <row r="25">
          <cell r="E25">
            <v>0.59164699999999992</v>
          </cell>
          <cell r="G25">
            <v>0.59617999999999993</v>
          </cell>
          <cell r="I25">
            <v>0.60851000000000011</v>
          </cell>
          <cell r="L25">
            <v>0.60115399999999997</v>
          </cell>
          <cell r="O25">
            <v>0.60721400000000003</v>
          </cell>
          <cell r="R25">
            <v>0.65742999999999996</v>
          </cell>
          <cell r="U25">
            <v>0.64580799999999994</v>
          </cell>
        </row>
      </sheetData>
      <sheetData sheetId="1">
        <row r="26">
          <cell r="E26">
            <v>1042.8699999999999</v>
          </cell>
          <cell r="K26">
            <v>1052.23</v>
          </cell>
          <cell r="N26">
            <v>1048.3900000000001</v>
          </cell>
          <cell r="Q26">
            <v>1064.43</v>
          </cell>
          <cell r="T26">
            <v>1068.08</v>
          </cell>
          <cell r="W26">
            <v>1105.94</v>
          </cell>
          <cell r="Z26">
            <v>1090.5</v>
          </cell>
        </row>
      </sheetData>
      <sheetData sheetId="2" refreshError="1"/>
      <sheetData sheetId="3">
        <row r="7">
          <cell r="F7">
            <v>45536</v>
          </cell>
        </row>
        <row r="9">
          <cell r="G9">
            <v>1054.6079999999999</v>
          </cell>
          <cell r="J9">
            <v>1044.9677419354839</v>
          </cell>
          <cell r="M9">
            <v>1070.7032258064514</v>
          </cell>
          <cell r="P9">
            <v>1051.4578387096774</v>
          </cell>
          <cell r="S9">
            <v>1067.0558387096773</v>
          </cell>
          <cell r="V9">
            <v>1107.8586206896553</v>
          </cell>
          <cell r="Y9">
            <v>1093.3133548387098</v>
          </cell>
        </row>
        <row r="11">
          <cell r="G11">
            <v>0.59770000000000001</v>
          </cell>
          <cell r="J11">
            <v>0.59292580645161286</v>
          </cell>
          <cell r="M11">
            <v>0.60870967741935478</v>
          </cell>
          <cell r="P11">
            <v>0.61043548387096791</v>
          </cell>
          <cell r="S11">
            <v>0.60264516129032264</v>
          </cell>
          <cell r="V11">
            <v>0.65857931034482764</v>
          </cell>
          <cell r="Y11">
            <v>0.64758064516129021</v>
          </cell>
        </row>
        <row r="13">
          <cell r="G13">
            <v>0.98370000000000002</v>
          </cell>
          <cell r="J13">
            <v>0.9536612903225804</v>
          </cell>
          <cell r="M13">
            <v>0.89483870967741941</v>
          </cell>
          <cell r="P13">
            <v>1.7741064516129037</v>
          </cell>
          <cell r="S13">
            <v>0.42660322580645155</v>
          </cell>
          <cell r="V13">
            <v>2.5710999999999995</v>
          </cell>
          <cell r="Y13">
            <v>2.5541935483870968</v>
          </cell>
        </row>
        <row r="14">
          <cell r="G14">
            <v>0.42380000000000001</v>
          </cell>
          <cell r="J14">
            <v>0.52805806451612891</v>
          </cell>
          <cell r="M14">
            <v>0.54387096774193566</v>
          </cell>
          <cell r="P14">
            <v>0.8200774193548388</v>
          </cell>
          <cell r="S14">
            <v>0.60733225806451618</v>
          </cell>
          <cell r="V14">
            <v>1.0579275862068966</v>
          </cell>
          <cell r="Y14">
            <v>0.95948387096774201</v>
          </cell>
        </row>
        <row r="15">
          <cell r="G15">
            <v>91.694199999999995</v>
          </cell>
          <cell r="J15">
            <v>93.235996774193552</v>
          </cell>
          <cell r="M15">
            <v>89.881612903225815</v>
          </cell>
          <cell r="P15">
            <v>89.818709677419378</v>
          </cell>
          <cell r="S15">
            <v>91.381845161290315</v>
          </cell>
          <cell r="V15">
            <v>80.217044799999996</v>
          </cell>
          <cell r="Y15">
            <v>82.362809999999996</v>
          </cell>
        </row>
        <row r="16">
          <cell r="G16">
            <v>6.6289999999999996</v>
          </cell>
          <cell r="J16">
            <v>4.7787451612903222</v>
          </cell>
          <cell r="M16">
            <v>8.2399999999999967</v>
          </cell>
          <cell r="P16">
            <v>6.9711612903225806</v>
          </cell>
          <cell r="S16">
            <v>7.0418387096774175</v>
          </cell>
          <cell r="V16">
            <v>15.246503448275858</v>
          </cell>
          <cell r="Y16">
            <v>13.302</v>
          </cell>
        </row>
        <row r="17">
          <cell r="G17">
            <v>0.23449999999999999</v>
          </cell>
          <cell r="J17">
            <v>0.3897741935483871</v>
          </cell>
          <cell r="M17">
            <v>0.33451612903225808</v>
          </cell>
          <cell r="P17">
            <v>0.55063225806451621</v>
          </cell>
          <cell r="S17">
            <v>0.45088064516129039</v>
          </cell>
          <cell r="V17">
            <v>0.84639310344827579</v>
          </cell>
          <cell r="Y17">
            <v>0.75412903225806438</v>
          </cell>
        </row>
        <row r="18">
          <cell r="G18">
            <v>5.3E-3</v>
          </cell>
          <cell r="J18">
            <v>2.912903225806452E-2</v>
          </cell>
          <cell r="M18">
            <v>2.7419354838709688E-2</v>
          </cell>
          <cell r="P18">
            <v>2.0703225806451609E-2</v>
          </cell>
          <cell r="S18">
            <v>3.2522580645161288E-2</v>
          </cell>
          <cell r="V18">
            <v>1.9344827586206894E-2</v>
          </cell>
          <cell r="Y18">
            <v>2.0096774193548394E-2</v>
          </cell>
        </row>
        <row r="19">
          <cell r="G19">
            <v>6.3E-3</v>
          </cell>
          <cell r="J19">
            <v>4.7193548387096787E-2</v>
          </cell>
          <cell r="M19">
            <v>5.612903225806453E-2</v>
          </cell>
          <cell r="P19">
            <v>3.4929032258064506E-2</v>
          </cell>
          <cell r="S19">
            <v>3.9567741935483861E-2</v>
          </cell>
          <cell r="V19">
            <v>3.769310344827586E-2</v>
          </cell>
          <cell r="Y19">
            <v>4.041935483870969E-2</v>
          </cell>
        </row>
        <row r="20">
          <cell r="G20">
            <v>2.9999999999999997E-4</v>
          </cell>
          <cell r="J20">
            <v>1.1977419354838712E-2</v>
          </cell>
          <cell r="M20">
            <v>1.3548387096774198E-2</v>
          </cell>
          <cell r="P20">
            <v>3.5000000000000001E-3</v>
          </cell>
          <cell r="S20">
            <v>7.5354838709677423E-3</v>
          </cell>
          <cell r="V20">
            <v>2.179310344827586E-3</v>
          </cell>
          <cell r="Y20">
            <v>2.9032258064516144E-3</v>
          </cell>
        </row>
        <row r="21">
          <cell r="G21">
            <v>2.0000000000000001E-4</v>
          </cell>
          <cell r="J21">
            <v>7.7548387096774175E-3</v>
          </cell>
          <cell r="M21">
            <v>6.7741935483870974E-3</v>
          </cell>
          <cell r="P21">
            <v>2.7258064516129036E-3</v>
          </cell>
          <cell r="S21">
            <v>4.9967741935483872E-3</v>
          </cell>
          <cell r="V21">
            <v>2.2620689655172416E-3</v>
          </cell>
          <cell r="Y21">
            <v>3.0322580645161306E-3</v>
          </cell>
        </row>
        <row r="22">
          <cell r="G22">
            <v>1E-4</v>
          </cell>
          <cell r="J22">
            <v>1.7745161290322581E-2</v>
          </cell>
          <cell r="M22">
            <v>0</v>
          </cell>
          <cell r="P22">
            <v>3.4612903225806463E-3</v>
          </cell>
          <cell r="S22">
            <v>6.8548387096774195E-3</v>
          </cell>
          <cell r="V22">
            <v>3.0689655172413792E-4</v>
          </cell>
          <cell r="Y22">
            <v>0</v>
          </cell>
        </row>
        <row r="23">
          <cell r="G23">
            <v>2.2499999999999999E-2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45292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54" t="s">
        <v>8</v>
      </c>
      <c r="Z7" s="55"/>
    </row>
    <row r="8" spans="1:27" x14ac:dyDescent="0.2">
      <c r="F8" s="58" t="s">
        <v>9</v>
      </c>
      <c r="G8" s="60"/>
      <c r="H8" s="7"/>
      <c r="I8" s="60" t="s">
        <v>9</v>
      </c>
      <c r="J8" s="59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58" t="s">
        <v>14</v>
      </c>
      <c r="Z9" s="59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('[1]Pipeline Data'!F7)-1</f>
        <v>45291</v>
      </c>
      <c r="G12" s="64"/>
      <c r="I12" s="64">
        <f>('[1]Pipeline Data'!F7)-1</f>
        <v>45291</v>
      </c>
      <c r="J12" s="65"/>
      <c r="K12" s="66">
        <f>('[1]Pipeline Data'!F7)-1</f>
        <v>45291</v>
      </c>
      <c r="L12" s="67"/>
      <c r="M12" s="67"/>
      <c r="N12" s="68"/>
      <c r="O12" s="66">
        <f>('[1]Pipeline Data'!F7)-1</f>
        <v>45291</v>
      </c>
      <c r="P12" s="67"/>
      <c r="Q12" s="68"/>
      <c r="R12" s="66">
        <f>('[1]Pipeline Data'!F7)-1</f>
        <v>45291</v>
      </c>
      <c r="S12" s="67"/>
      <c r="T12" s="68"/>
      <c r="U12" s="16" t="s">
        <v>14</v>
      </c>
      <c r="V12" s="16" t="s">
        <v>14</v>
      </c>
      <c r="W12" s="67">
        <f>K12</f>
        <v>45291</v>
      </c>
      <c r="X12" s="68"/>
      <c r="Y12" s="66">
        <f>('[1]Pipeline Data'!F7)-1</f>
        <v>45291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58" t="s">
        <v>19</v>
      </c>
      <c r="L13" s="60"/>
      <c r="M13" s="60"/>
      <c r="N13" s="59"/>
      <c r="O13" s="58" t="s">
        <v>19</v>
      </c>
      <c r="P13" s="60"/>
      <c r="Q13" s="59"/>
      <c r="R13" s="58" t="s">
        <v>19</v>
      </c>
      <c r="S13" s="60"/>
      <c r="T13" s="60"/>
      <c r="W13" s="58" t="s">
        <v>19</v>
      </c>
      <c r="X13" s="59"/>
      <c r="Y13" s="58" t="s">
        <v>19</v>
      </c>
      <c r="Z13" s="59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'[1]Pipeline Data'!P13</f>
        <v>1.6418806451612904</v>
      </c>
      <c r="G16" s="19" t="s">
        <v>24</v>
      </c>
      <c r="I16" s="20">
        <f>'[1]Pipeline Data'!S13</f>
        <v>0.69645806451612891</v>
      </c>
      <c r="J16" s="21" t="s">
        <v>24</v>
      </c>
      <c r="L16" s="20">
        <f>'[1]Pipeline Data'!M13</f>
        <v>0.32451612903225802</v>
      </c>
      <c r="M16" s="19" t="s">
        <v>24</v>
      </c>
      <c r="O16" s="18">
        <f>'[1]Pipeline Data'!Y13</f>
        <v>2.5423548387096777</v>
      </c>
      <c r="P16" s="19" t="s">
        <v>24</v>
      </c>
      <c r="Q16" s="9"/>
      <c r="R16" s="20">
        <f>'[1]Pipeline Data'!V13</f>
        <v>2.667562068965518</v>
      </c>
      <c r="S16" s="19" t="s">
        <v>24</v>
      </c>
      <c r="U16" s="20">
        <v>1.4158599999999999</v>
      </c>
      <c r="V16" s="19" t="s">
        <v>24</v>
      </c>
      <c r="W16" s="18">
        <f>'[1]Pipeline Data'!G13</f>
        <v>0.95020000000000004</v>
      </c>
      <c r="X16" s="21" t="s">
        <v>24</v>
      </c>
      <c r="Y16" s="18">
        <f>'[1]Pipeline Data'!J13</f>
        <v>0.94220645161290328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'[1]Pipeline Data'!P14</f>
        <v>0.73170322580645164</v>
      </c>
      <c r="I17" s="20">
        <f>'[1]Pipeline Data'!S14</f>
        <v>1.187283870967742</v>
      </c>
      <c r="J17" s="9"/>
      <c r="L17" s="20">
        <f>'[1]Pipeline Data'!M14</f>
        <v>0.28612903225806458</v>
      </c>
      <c r="O17" s="18">
        <f>'[1]Pipeline Data'!Y14</f>
        <v>0.64061290322580666</v>
      </c>
      <c r="Q17" s="9"/>
      <c r="R17" s="20">
        <f>'[1]Pipeline Data'!V14</f>
        <v>1.0365620689655171</v>
      </c>
      <c r="U17" s="20">
        <v>0.95437700000000003</v>
      </c>
      <c r="W17" s="18">
        <f>'[1]Pipeline Data'!G14</f>
        <v>0.44209999999999999</v>
      </c>
      <c r="X17" s="9"/>
      <c r="Y17" s="18">
        <f>'[1]Pipeline Data'!J14</f>
        <v>0.54652580645161297</v>
      </c>
      <c r="Z17" s="9"/>
    </row>
    <row r="18" spans="1:26" x14ac:dyDescent="0.2">
      <c r="A18" t="s">
        <v>27</v>
      </c>
      <c r="D18" t="s">
        <v>28</v>
      </c>
      <c r="F18" s="18">
        <f>'[1]Pipeline Data'!P15</f>
        <v>90.362787096774184</v>
      </c>
      <c r="I18" s="20">
        <f>'[1]Pipeline Data'!S15</f>
        <v>94.32983548387098</v>
      </c>
      <c r="J18" s="9"/>
      <c r="L18" s="20">
        <f>'[1]Pipeline Data'!M15</f>
        <v>92.207419354838692</v>
      </c>
      <c r="O18" s="18">
        <f>'[1]Pipeline Data'!Y15</f>
        <v>87.185519999999997</v>
      </c>
      <c r="Q18" s="9"/>
      <c r="R18" s="20">
        <f>'[1]Pipeline Data'!V15</f>
        <v>79.272951699999993</v>
      </c>
      <c r="U18" s="20">
        <v>93.925799999999995</v>
      </c>
      <c r="W18" s="18">
        <f>'[1]Pipeline Data'!G15</f>
        <v>92.9696</v>
      </c>
      <c r="X18" s="9"/>
      <c r="Y18" s="18">
        <f>'[1]Pipeline Data'!J15</f>
        <v>92.17627419354838</v>
      </c>
      <c r="Z18" s="9"/>
    </row>
    <row r="19" spans="1:26" x14ac:dyDescent="0.2">
      <c r="A19" t="s">
        <v>29</v>
      </c>
      <c r="D19" t="s">
        <v>30</v>
      </c>
      <c r="F19" s="18">
        <f>'[1]Pipeline Data'!P16</f>
        <v>6.8300193548387087</v>
      </c>
      <c r="I19" s="20">
        <f>'[1]Pipeline Data'!S16</f>
        <v>3.3879096774193553</v>
      </c>
      <c r="J19" s="9"/>
      <c r="L19" s="20">
        <f>'[1]Pipeline Data'!M16</f>
        <v>6.8335483870967755</v>
      </c>
      <c r="O19" s="18">
        <f>'[1]Pipeline Data'!Y16</f>
        <v>9.004548387096774</v>
      </c>
      <c r="Q19" s="9"/>
      <c r="R19" s="20">
        <f>'[1]Pipeline Data'!V16</f>
        <v>16.152706896551727</v>
      </c>
      <c r="U19" s="20">
        <v>2.9041999999999999</v>
      </c>
      <c r="W19" s="18">
        <f>'[1]Pipeline Data'!G16</f>
        <v>5.3838999999999997</v>
      </c>
      <c r="X19" s="9"/>
      <c r="Y19" s="18">
        <f>'[1]Pipeline Data'!J16</f>
        <v>5.812216129032258</v>
      </c>
      <c r="Z19" s="9"/>
    </row>
    <row r="20" spans="1:26" x14ac:dyDescent="0.2">
      <c r="A20" t="s">
        <v>31</v>
      </c>
      <c r="D20" t="s">
        <v>32</v>
      </c>
      <c r="F20" s="18">
        <f>'[1]Pipeline Data'!P17</f>
        <v>0.36901935483870962</v>
      </c>
      <c r="I20" s="20">
        <f>'[1]Pipeline Data'!S17</f>
        <v>0.25499354838709676</v>
      </c>
      <c r="J20" s="9"/>
      <c r="L20" s="20">
        <f>'[1]Pipeline Data'!M17</f>
        <v>0.25032258064516122</v>
      </c>
      <c r="O20" s="18">
        <f>'[1]Pipeline Data'!Y17</f>
        <v>0.55370967741935506</v>
      </c>
      <c r="Q20" s="9"/>
      <c r="R20" s="20">
        <f>'[1]Pipeline Data'!V17</f>
        <v>0.80892413793103446</v>
      </c>
      <c r="U20" s="20">
        <v>0.56200000000000006</v>
      </c>
      <c r="W20" s="18">
        <f>'[1]Pipeline Data'!G17</f>
        <v>0.21290000000000001</v>
      </c>
      <c r="X20" s="9"/>
      <c r="Y20" s="18">
        <f>'[1]Pipeline Data'!J17</f>
        <v>0.42622580645161301</v>
      </c>
      <c r="Z20" s="9"/>
    </row>
    <row r="21" spans="1:26" x14ac:dyDescent="0.2">
      <c r="A21" t="s">
        <v>33</v>
      </c>
      <c r="D21" t="s">
        <v>34</v>
      </c>
      <c r="F21" s="18">
        <f>'[1]Pipeline Data'!P18</f>
        <v>1.6338709677419353E-2</v>
      </c>
      <c r="I21" s="20">
        <f>'[1]Pipeline Data'!S18</f>
        <v>5.3370967741935477E-2</v>
      </c>
      <c r="J21" s="9"/>
      <c r="L21" s="20">
        <f>'[1]Pipeline Data'!M18</f>
        <v>3.9354838709677438E-2</v>
      </c>
      <c r="O21" s="18">
        <f>'[1]Pipeline Data'!Y18</f>
        <v>2.1354838709677429E-2</v>
      </c>
      <c r="Q21" s="9"/>
      <c r="R21" s="20">
        <f>'[1]Pipeline Data'!V18</f>
        <v>1.9217241379310343E-2</v>
      </c>
      <c r="U21" s="20">
        <v>6.8000000000000005E-2</v>
      </c>
      <c r="W21" s="18">
        <f>'[1]Pipeline Data'!G18</f>
        <v>9.4000000000000004E-3</v>
      </c>
      <c r="X21" s="9"/>
      <c r="Y21" s="18">
        <f>'[1]Pipeline Data'!J18</f>
        <v>2.831290322580645E-2</v>
      </c>
      <c r="Z21" s="9"/>
    </row>
    <row r="22" spans="1:26" x14ac:dyDescent="0.2">
      <c r="A22" t="s">
        <v>35</v>
      </c>
      <c r="D22" t="s">
        <v>34</v>
      </c>
      <c r="F22" s="18">
        <f>'[1]Pipeline Data'!P19</f>
        <v>2.7787096774193554E-2</v>
      </c>
      <c r="I22" s="20">
        <f>'[1]Pipeline Data'!S19</f>
        <v>3.849677419354839E-2</v>
      </c>
      <c r="J22" s="9"/>
      <c r="L22" s="20">
        <f>'[1]Pipeline Data'!M19</f>
        <v>4.0645161290322598E-2</v>
      </c>
      <c r="O22" s="18">
        <f>'[1]Pipeline Data'!Y19</f>
        <v>4.4000000000000011E-2</v>
      </c>
      <c r="Q22" s="9"/>
      <c r="R22" s="20">
        <f>'[1]Pipeline Data'!V19</f>
        <v>3.7286206896551724E-2</v>
      </c>
      <c r="U22" s="20">
        <v>9.35E-2</v>
      </c>
      <c r="W22" s="18">
        <f>'[1]Pipeline Data'!G19</f>
        <v>1.34E-2</v>
      </c>
      <c r="X22" s="9"/>
      <c r="Y22" s="18">
        <f>'[1]Pipeline Data'!J19</f>
        <v>4.4258064516129028E-2</v>
      </c>
      <c r="Z22" s="9"/>
    </row>
    <row r="23" spans="1:26" x14ac:dyDescent="0.2">
      <c r="A23" t="s">
        <v>36</v>
      </c>
      <c r="D23" t="s">
        <v>37</v>
      </c>
      <c r="F23" s="18">
        <f>'[1]Pipeline Data'!P20</f>
        <v>5.3709677419354835E-3</v>
      </c>
      <c r="I23" s="20">
        <f>'[1]Pipeline Data'!S20</f>
        <v>1.6322580645161285E-2</v>
      </c>
      <c r="J23" s="9"/>
      <c r="L23" s="20">
        <f>'[1]Pipeline Data'!M20</f>
        <v>1.0000000000000004E-2</v>
      </c>
      <c r="O23" s="18">
        <f>'[1]Pipeline Data'!Y20</f>
        <v>5.8387096774193577E-3</v>
      </c>
      <c r="Q23" s="9"/>
      <c r="R23" s="20">
        <f>'[1]Pipeline Data'!V20</f>
        <v>2.2931034482758616E-3</v>
      </c>
      <c r="U23" s="20">
        <v>2.47E-2</v>
      </c>
      <c r="W23" s="18">
        <f>'[1]Pipeline Data'!G20</f>
        <v>1.1999999999999999E-3</v>
      </c>
      <c r="X23" s="9"/>
      <c r="Y23" s="18">
        <f>'[1]Pipeline Data'!J20</f>
        <v>7.6838709677419358E-3</v>
      </c>
      <c r="Z23" s="9"/>
    </row>
    <row r="24" spans="1:26" x14ac:dyDescent="0.2">
      <c r="A24" t="s">
        <v>38</v>
      </c>
      <c r="D24" t="s">
        <v>37</v>
      </c>
      <c r="F24" s="18">
        <f>'[1]Pipeline Data'!P21</f>
        <v>4.541935483870968E-3</v>
      </c>
      <c r="I24" s="20">
        <f>'[1]Pipeline Data'!S21</f>
        <v>8.0161290322580646E-3</v>
      </c>
      <c r="J24" s="9"/>
      <c r="L24" s="20">
        <f>'[1]Pipeline Data'!M21</f>
        <v>1.0000000000000004E-2</v>
      </c>
      <c r="O24" s="18">
        <f>'[1]Pipeline Data'!Y21</f>
        <v>6.1612903225806478E-3</v>
      </c>
      <c r="Q24" s="9"/>
      <c r="R24" s="20">
        <f>'[1]Pipeline Data'!V21</f>
        <v>2.4344827586206897E-3</v>
      </c>
      <c r="U24" s="20">
        <v>2.0400000000000001E-2</v>
      </c>
      <c r="W24" s="18">
        <f>'[1]Pipeline Data'!G21</f>
        <v>8.9999999999999998E-4</v>
      </c>
      <c r="X24" s="9"/>
      <c r="Y24" s="18">
        <f>'[1]Pipeline Data'!J21</f>
        <v>5.8870967741935483E-3</v>
      </c>
      <c r="Z24" s="9"/>
    </row>
    <row r="25" spans="1:26" x14ac:dyDescent="0.2">
      <c r="A25" t="s">
        <v>39</v>
      </c>
      <c r="D25" t="s">
        <v>40</v>
      </c>
      <c r="F25" s="18">
        <f>'[1]Pipeline Data'!P22</f>
        <v>1.0570967741935486E-2</v>
      </c>
      <c r="I25" s="20">
        <f>'[1]Pipeline Data'!S22</f>
        <v>2.7300000000000001E-2</v>
      </c>
      <c r="J25" s="9"/>
      <c r="L25" s="20">
        <f>'[1]Pipeline Data'!M22</f>
        <v>0</v>
      </c>
      <c r="O25" s="18">
        <f>'[1]Pipeline Data'!Y22</f>
        <v>0</v>
      </c>
      <c r="Q25" s="9"/>
      <c r="R25" s="20">
        <f>'[1]Pipeline Data'!V22</f>
        <v>1.4482758620689654E-4</v>
      </c>
      <c r="U25" s="20">
        <v>3.0349999999999999E-2</v>
      </c>
      <c r="W25" s="18">
        <f>'[1]Pipeline Data'!G22</f>
        <v>4.0000000000000003E-5</v>
      </c>
      <c r="X25" s="9"/>
      <c r="Y25" s="18">
        <f>'[1]Pipeline Data'!J22</f>
        <v>1.055483870967742E-2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'[1]Pipeline Data'!P23</f>
        <v>0</v>
      </c>
      <c r="I26" s="20">
        <f>'[1]Pipeline Data'!S23</f>
        <v>0</v>
      </c>
      <c r="J26" s="9"/>
      <c r="L26" s="20">
        <f>'[1]Pipeline Data'!M23</f>
        <v>0</v>
      </c>
      <c r="O26" s="18">
        <f>'[1]Pipeline Data'!Y23</f>
        <v>0</v>
      </c>
      <c r="Q26" s="9"/>
      <c r="R26" s="20">
        <f>'[1]Pipeline Data'!V23</f>
        <v>0</v>
      </c>
      <c r="U26" s="20">
        <v>0</v>
      </c>
      <c r="W26" s="18">
        <f>'[1]Pipeline Data'!G23</f>
        <v>1.61E-2</v>
      </c>
      <c r="X26" s="9"/>
      <c r="Y26" s="18">
        <f>'[1]Pipeline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'[1]Pipeline Data'!P24</f>
        <v>0</v>
      </c>
      <c r="I27" s="20">
        <f>'[1]Pipeline Data'!S24</f>
        <v>0</v>
      </c>
      <c r="J27" s="9"/>
      <c r="L27" s="20">
        <f>'[1]Pipeline Data'!M24</f>
        <v>0</v>
      </c>
      <c r="O27" s="18">
        <f>'[1]Pipeline Data'!Y24</f>
        <v>0</v>
      </c>
      <c r="Q27" s="9"/>
      <c r="R27" s="20">
        <f>'[1]Pipeline Data'!V24</f>
        <v>0</v>
      </c>
      <c r="U27" s="20">
        <v>0</v>
      </c>
      <c r="W27" s="18">
        <f>'[1]Pipeline Data'!G24</f>
        <v>0</v>
      </c>
      <c r="X27" s="9"/>
      <c r="Y27" s="18">
        <f>'[1]Pipeline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'[1]Pipeline Data'!P25</f>
        <v>0</v>
      </c>
      <c r="I28" s="20">
        <f>'[1]Pipeline Data'!S25</f>
        <v>0</v>
      </c>
      <c r="J28" s="9"/>
      <c r="L28" s="20">
        <f>'[1]Pipeline Data'!M25</f>
        <v>0</v>
      </c>
      <c r="O28" s="18">
        <f>'[1]Pipeline Data'!Y25</f>
        <v>0</v>
      </c>
      <c r="Q28" s="9"/>
      <c r="R28" s="20">
        <f>'[1]Pipeline Data'!V25</f>
        <v>0</v>
      </c>
      <c r="U28" s="20">
        <v>0</v>
      </c>
      <c r="W28" s="18">
        <f>'[1]Pipeline Data'!G25</f>
        <v>0</v>
      </c>
      <c r="X28" s="9"/>
      <c r="Y28" s="18">
        <f>'[1]Pipeline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'[1]Pipeline Data'!P26</f>
        <v>0</v>
      </c>
      <c r="I29" s="23">
        <f>'[1]Pipeline Data'!S26</f>
        <v>0</v>
      </c>
      <c r="J29" s="9"/>
      <c r="L29" s="23">
        <f>'[1]Pipeline Data'!M26</f>
        <v>0</v>
      </c>
      <c r="O29" s="22">
        <f>'[1]Pipeline Data'!Y26</f>
        <v>0</v>
      </c>
      <c r="Q29" s="9"/>
      <c r="R29" s="23">
        <f>'[1]Pipeline Data'!V26</f>
        <v>0</v>
      </c>
      <c r="U29" s="23">
        <v>0</v>
      </c>
      <c r="W29" s="22">
        <f>'[1]Pipeline Data'!G26</f>
        <v>0</v>
      </c>
      <c r="X29" s="9"/>
      <c r="Y29" s="22">
        <f>'[1]Pipeline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100.0000193548387</v>
      </c>
      <c r="G31" s="25" t="s">
        <v>24</v>
      </c>
      <c r="H31" s="25"/>
      <c r="I31" s="26">
        <f>SUM(I16:I29)</f>
        <v>99.999987096774205</v>
      </c>
      <c r="J31" s="27" t="s">
        <v>24</v>
      </c>
      <c r="K31" s="25"/>
      <c r="L31" s="26">
        <f>SUM(L16:L29)</f>
        <v>100.00193548387097</v>
      </c>
      <c r="M31" s="25" t="s">
        <v>24</v>
      </c>
      <c r="N31" s="25"/>
      <c r="O31" s="24">
        <f>SUM(O16:O29)</f>
        <v>100.00410064516129</v>
      </c>
      <c r="P31" s="25" t="s">
        <v>24</v>
      </c>
      <c r="Q31" s="27"/>
      <c r="R31" s="26">
        <f>SUM(R16:R29)</f>
        <v>100.00008273448275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99.999740000000003</v>
      </c>
      <c r="X31" s="27" t="s">
        <v>24</v>
      </c>
      <c r="Y31" s="24">
        <f>SUM(Y16:Y29)</f>
        <v>100.00014516129032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'[1]Pipeline Data'!P9</f>
        <v>1050.0027419354838</v>
      </c>
      <c r="G39" s="4"/>
      <c r="H39" s="4"/>
      <c r="I39" s="31">
        <f>'[1]Pipeline Data'!S9</f>
        <v>1029.0800967741936</v>
      </c>
      <c r="J39" s="6"/>
      <c r="K39" s="4"/>
      <c r="L39" s="31">
        <f>'[1]Pipeline Data'!M9</f>
        <v>1066.8838709677418</v>
      </c>
      <c r="M39" s="4"/>
      <c r="N39" s="4"/>
      <c r="O39" s="30">
        <f>'[1]Pipeline Data'!Y9</f>
        <v>1061.5840322580643</v>
      </c>
      <c r="P39" s="4"/>
      <c r="Q39" s="6"/>
      <c r="R39" s="31">
        <f>'[1]Pipeline Data'!V9</f>
        <v>1113.6793103448276</v>
      </c>
      <c r="S39" s="4"/>
      <c r="T39" s="4"/>
      <c r="U39" s="31">
        <v>1027.43</v>
      </c>
      <c r="V39" s="4"/>
      <c r="W39" s="30">
        <f>'[1]Pipeline Data'!G9</f>
        <v>1045.2560000000001</v>
      </c>
      <c r="X39" s="6"/>
      <c r="Y39" s="31">
        <f>'[1]Pipeline Data'!J9</f>
        <v>1052.8096774193548</v>
      </c>
      <c r="Z39" s="6"/>
    </row>
    <row r="40" spans="1:26" x14ac:dyDescent="0.2">
      <c r="C40" t="s">
        <v>54</v>
      </c>
      <c r="F40" s="32">
        <f>[1]HeatingValue!N26</f>
        <v>1047.71</v>
      </c>
      <c r="I40" s="33">
        <f>[1]HeatingValue!Q26</f>
        <v>1026.92</v>
      </c>
      <c r="J40" s="9"/>
      <c r="L40" s="33">
        <f>[1]HeatingValue!T26</f>
        <v>1064.31</v>
      </c>
      <c r="O40" s="32">
        <f>[1]HeatingValue!Z26</f>
        <v>1058.8900000000001</v>
      </c>
      <c r="Q40" s="9"/>
      <c r="R40" s="32">
        <f>[1]HeatingValue!W26</f>
        <v>1111.28</v>
      </c>
      <c r="U40" s="34">
        <v>1024.7</v>
      </c>
      <c r="W40" s="32">
        <f>[1]HeatingValue!K26</f>
        <v>1042.52</v>
      </c>
      <c r="X40" s="9"/>
      <c r="Y40" s="32">
        <f>[1]HeatingValue!E26</f>
        <v>1050.6099999999999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'[1]Pipeline Data'!P11</f>
        <v>0.60667419354838714</v>
      </c>
      <c r="G44" s="36"/>
      <c r="H44" s="36"/>
      <c r="I44" s="36">
        <f>'[1]Pipeline Data'!S11</f>
        <v>0.59071935483870963</v>
      </c>
      <c r="J44" s="37"/>
      <c r="K44" s="36"/>
      <c r="L44" s="36">
        <f>'[1]Pipeline Data'!M11</f>
        <v>0.60000000000000009</v>
      </c>
      <c r="M44" s="36"/>
      <c r="N44" s="36"/>
      <c r="O44" s="35">
        <f>'[1]Pipeline Data'!Y11</f>
        <v>0.62212903225806437</v>
      </c>
      <c r="P44" s="36"/>
      <c r="Q44" s="37"/>
      <c r="R44" s="36">
        <f>'[1]Pipeline Data'!V11</f>
        <v>0.66296206896551713</v>
      </c>
      <c r="S44" s="36"/>
      <c r="T44" s="36"/>
      <c r="U44" s="36">
        <v>0.95437700000000003</v>
      </c>
      <c r="V44" s="36"/>
      <c r="W44" s="35">
        <f>'[1]Pipeline Data'!G11</f>
        <v>0.59160000000000001</v>
      </c>
      <c r="X44" s="9"/>
      <c r="Y44" s="36">
        <f>'[1]Pipeline Data'!J11</f>
        <v>0.59809032258064521</v>
      </c>
      <c r="Z44" s="9"/>
    </row>
    <row r="45" spans="1:26" ht="13.5" thickBot="1" x14ac:dyDescent="0.25">
      <c r="C45" t="s">
        <v>57</v>
      </c>
      <c r="F45" s="38">
        <f>[1]SpecGravity!I25</f>
        <v>0.60523000000000005</v>
      </c>
      <c r="G45" s="25"/>
      <c r="H45" s="25"/>
      <c r="I45" s="39">
        <f>[1]SpecGravity!L25</f>
        <v>0.58947900000000009</v>
      </c>
      <c r="J45" s="27"/>
      <c r="K45" s="25"/>
      <c r="L45" s="39">
        <f>[1]SpecGravity!O25</f>
        <v>0.59475499999999992</v>
      </c>
      <c r="M45" s="25"/>
      <c r="N45" s="25"/>
      <c r="O45" s="38">
        <f>[1]SpecGravity!U25</f>
        <v>0.62042399999999998</v>
      </c>
      <c r="P45" s="25"/>
      <c r="Q45" s="27"/>
      <c r="R45" s="39">
        <f>[1]SpecGravity!R25</f>
        <v>0.66156700000000002</v>
      </c>
      <c r="S45" s="25"/>
      <c r="T45" s="25"/>
      <c r="U45" s="39">
        <v>0.591866</v>
      </c>
      <c r="V45" s="25"/>
      <c r="W45" s="38">
        <f>[1]SpecGravity!G25</f>
        <v>0.59000400000000008</v>
      </c>
      <c r="X45" s="27"/>
      <c r="Y45" s="39">
        <f>[1]SpecGravity!E25</f>
        <v>0.59678099999999989</v>
      </c>
      <c r="Z45" s="27"/>
    </row>
    <row r="46" spans="1:26" ht="11.25" customHeight="1" x14ac:dyDescent="0.2">
      <c r="Y46" s="40"/>
    </row>
    <row r="47" spans="1:26" x14ac:dyDescent="0.2">
      <c r="A47" s="41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</mergeCells>
  <phoneticPr fontId="1" type="noConversion"/>
  <pageMargins left="0.75" right="0.75" top="1" bottom="1" header="0.5" footer="0.5"/>
  <pageSetup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45566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74" t="s">
        <v>8</v>
      </c>
      <c r="Z7" s="75"/>
    </row>
    <row r="8" spans="1:27" x14ac:dyDescent="0.2">
      <c r="F8" s="71" t="s">
        <v>9</v>
      </c>
      <c r="G8" s="73"/>
      <c r="H8" s="45"/>
      <c r="I8" s="73" t="s">
        <v>9</v>
      </c>
      <c r="J8" s="72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71" t="s">
        <v>14</v>
      </c>
      <c r="Z9" s="72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('[10]Pipeline Data'!F7)-1</f>
        <v>45565</v>
      </c>
      <c r="G12" s="64"/>
      <c r="I12" s="64">
        <f>('[10]Pipeline Data'!F7)-1</f>
        <v>45565</v>
      </c>
      <c r="J12" s="65"/>
      <c r="K12" s="66">
        <f>('[10]Pipeline Data'!F7)-1</f>
        <v>45565</v>
      </c>
      <c r="L12" s="67"/>
      <c r="M12" s="67"/>
      <c r="N12" s="68"/>
      <c r="O12" s="66">
        <f>('[10]Pipeline Data'!F7)-1</f>
        <v>45565</v>
      </c>
      <c r="P12" s="67"/>
      <c r="Q12" s="68"/>
      <c r="R12" s="66">
        <f>('[10]Pipeline Data'!F7)-1</f>
        <v>45565</v>
      </c>
      <c r="S12" s="67"/>
      <c r="T12" s="68"/>
      <c r="U12" s="16" t="s">
        <v>14</v>
      </c>
      <c r="V12" s="16" t="s">
        <v>14</v>
      </c>
      <c r="W12" s="67">
        <f>K12</f>
        <v>45565</v>
      </c>
      <c r="X12" s="68"/>
      <c r="Y12" s="66">
        <f>('[10]Pipeline Data'!F7)-1</f>
        <v>45565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71" t="s">
        <v>19</v>
      </c>
      <c r="L13" s="73"/>
      <c r="M13" s="73"/>
      <c r="N13" s="72"/>
      <c r="O13" s="71" t="s">
        <v>19</v>
      </c>
      <c r="P13" s="73"/>
      <c r="Q13" s="72"/>
      <c r="R13" s="71" t="s">
        <v>19</v>
      </c>
      <c r="S13" s="73"/>
      <c r="T13" s="73"/>
      <c r="W13" s="71" t="s">
        <v>19</v>
      </c>
      <c r="X13" s="72"/>
      <c r="Y13" s="71" t="s">
        <v>19</v>
      </c>
      <c r="Z13" s="72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'[10]Pipeline Data'!P13</f>
        <v>1.5594033333333328</v>
      </c>
      <c r="G16" s="19" t="s">
        <v>24</v>
      </c>
      <c r="I16" s="20">
        <f>'[10]Pipeline Data'!S13</f>
        <v>0.40573999999999993</v>
      </c>
      <c r="J16" s="21" t="s">
        <v>24</v>
      </c>
      <c r="L16" s="20">
        <f>'[10]Pipeline Data'!M13</f>
        <v>0.99433333333333329</v>
      </c>
      <c r="M16" s="19" t="s">
        <v>24</v>
      </c>
      <c r="O16" s="18">
        <f>'[10]Pipeline Data'!Y13</f>
        <v>2.2162666666666664</v>
      </c>
      <c r="P16" s="19" t="s">
        <v>24</v>
      </c>
      <c r="Q16" s="9"/>
      <c r="R16" s="20">
        <f>'[10]Pipeline Data'!V13</f>
        <v>2.5737827586206894</v>
      </c>
      <c r="S16" s="19" t="s">
        <v>24</v>
      </c>
      <c r="U16" s="20">
        <v>1.4158599999999999</v>
      </c>
      <c r="V16" s="19" t="s">
        <v>24</v>
      </c>
      <c r="W16" s="18">
        <f>'[10]Pipeline Data'!G13</f>
        <v>1.0406</v>
      </c>
      <c r="X16" s="21" t="s">
        <v>24</v>
      </c>
      <c r="Y16" s="18">
        <f>'[10]Pipeline Data'!J13</f>
        <v>1.0764400000000001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'[10]Pipeline Data'!P14</f>
        <v>0.88379999999999981</v>
      </c>
      <c r="I17" s="20">
        <f>'[10]Pipeline Data'!S14</f>
        <v>0.9272999999999999</v>
      </c>
      <c r="J17" s="9"/>
      <c r="L17" s="20">
        <f>'[10]Pipeline Data'!M14</f>
        <v>0.49166666666666681</v>
      </c>
      <c r="O17" s="18">
        <f>'[10]Pipeline Data'!Y14</f>
        <v>0.92300000000000004</v>
      </c>
      <c r="Q17" s="9"/>
      <c r="R17" s="20">
        <f>'[10]Pipeline Data'!V14</f>
        <v>1.0411965517241382</v>
      </c>
      <c r="U17" s="20">
        <v>0.95437700000000003</v>
      </c>
      <c r="W17" s="18">
        <f>'[10]Pipeline Data'!G14</f>
        <v>0.4249</v>
      </c>
      <c r="X17" s="9"/>
      <c r="Y17" s="18">
        <f>'[10]Pipeline Data'!J14</f>
        <v>0.66759999999999997</v>
      </c>
      <c r="Z17" s="9"/>
    </row>
    <row r="18" spans="1:26" x14ac:dyDescent="0.2">
      <c r="A18" t="s">
        <v>27</v>
      </c>
      <c r="D18" t="s">
        <v>28</v>
      </c>
      <c r="F18" s="18">
        <f>'[10]Pipeline Data'!P15</f>
        <v>90.613883333333334</v>
      </c>
      <c r="I18" s="20">
        <f>'[10]Pipeline Data'!S15</f>
        <v>90.779326666666691</v>
      </c>
      <c r="J18" s="9"/>
      <c r="L18" s="20">
        <f>'[10]Pipeline Data'!M15</f>
        <v>89.818000000000012</v>
      </c>
      <c r="O18" s="18">
        <f>'[10]Pipeline Data'!Y15</f>
        <v>85.209699999999998</v>
      </c>
      <c r="Q18" s="9"/>
      <c r="R18" s="20">
        <f>'[10]Pipeline Data'!V15</f>
        <v>80.9375</v>
      </c>
      <c r="U18" s="20">
        <v>93.925799999999995</v>
      </c>
      <c r="W18" s="18">
        <f>'[10]Pipeline Data'!G15</f>
        <v>91.535600000000002</v>
      </c>
      <c r="X18" s="9"/>
      <c r="Y18" s="18">
        <f>'[10]Pipeline Data'!J15</f>
        <v>92.701106666666675</v>
      </c>
      <c r="Z18" s="9"/>
    </row>
    <row r="19" spans="1:26" x14ac:dyDescent="0.2">
      <c r="A19" t="s">
        <v>29</v>
      </c>
      <c r="D19" t="s">
        <v>30</v>
      </c>
      <c r="F19" s="18">
        <f>'[10]Pipeline Data'!P16</f>
        <v>6.2286000000000019</v>
      </c>
      <c r="I19" s="20">
        <f>'[10]Pipeline Data'!S16</f>
        <v>7.2109866666666678</v>
      </c>
      <c r="J19" s="9"/>
      <c r="L19" s="20">
        <f>'[10]Pipeline Data'!M16</f>
        <v>8.3766666666666687</v>
      </c>
      <c r="O19" s="18">
        <f>'[10]Pipeline Data'!Y16</f>
        <v>10.875766666666665</v>
      </c>
      <c r="Q19" s="9"/>
      <c r="R19" s="20">
        <f>'[10]Pipeline Data'!V16</f>
        <v>14.554882758620693</v>
      </c>
      <c r="U19" s="20">
        <v>2.9041999999999999</v>
      </c>
      <c r="W19" s="18">
        <f>'[10]Pipeline Data'!G16</f>
        <v>6.7279</v>
      </c>
      <c r="X19" s="9"/>
      <c r="Y19" s="18">
        <f>'[10]Pipeline Data'!J16</f>
        <v>4.8985166666666657</v>
      </c>
      <c r="Z19" s="9"/>
    </row>
    <row r="20" spans="1:26" x14ac:dyDescent="0.2">
      <c r="A20" t="s">
        <v>31</v>
      </c>
      <c r="D20" t="s">
        <v>32</v>
      </c>
      <c r="F20" s="18">
        <f>'[10]Pipeline Data'!P17</f>
        <v>0.60171333333333343</v>
      </c>
      <c r="I20" s="20">
        <f>'[10]Pipeline Data'!S17</f>
        <v>0.53942666666666672</v>
      </c>
      <c r="J20" s="9"/>
      <c r="L20" s="20">
        <f>'[10]Pipeline Data'!M17</f>
        <v>0.25833333333333336</v>
      </c>
      <c r="O20" s="18">
        <f>'[10]Pipeline Data'!Y17</f>
        <v>0.6852999999999998</v>
      </c>
      <c r="Q20" s="9"/>
      <c r="R20" s="20">
        <f>'[10]Pipeline Data'!V17</f>
        <v>0.82421034482758637</v>
      </c>
      <c r="U20" s="20">
        <v>0.56200000000000006</v>
      </c>
      <c r="W20" s="18">
        <f>'[10]Pipeline Data'!G17</f>
        <v>0.24030000000000001</v>
      </c>
      <c r="X20" s="9"/>
      <c r="Y20" s="18">
        <f>'[10]Pipeline Data'!J17</f>
        <v>0.5344633333333334</v>
      </c>
      <c r="Z20" s="9"/>
    </row>
    <row r="21" spans="1:26" x14ac:dyDescent="0.2">
      <c r="A21" t="s">
        <v>33</v>
      </c>
      <c r="D21" t="s">
        <v>34</v>
      </c>
      <c r="F21" s="18">
        <f>'[10]Pipeline Data'!P18</f>
        <v>3.15E-2</v>
      </c>
      <c r="I21" s="20">
        <f>'[10]Pipeline Data'!S18</f>
        <v>3.9323333333333342E-2</v>
      </c>
      <c r="J21" s="9"/>
      <c r="L21" s="20">
        <f>'[10]Pipeline Data'!M18</f>
        <v>1.1333333333333336E-2</v>
      </c>
      <c r="O21" s="18">
        <f>'[10]Pipeline Data'!Y18</f>
        <v>2.4566666666666678E-2</v>
      </c>
      <c r="Q21" s="9"/>
      <c r="R21" s="20">
        <f>'[10]Pipeline Data'!V18</f>
        <v>2.0089655172413793E-2</v>
      </c>
      <c r="U21" s="20">
        <v>6.8000000000000005E-2</v>
      </c>
      <c r="W21" s="18">
        <f>'[10]Pipeline Data'!G18</f>
        <v>3.8999999999999998E-3</v>
      </c>
      <c r="X21" s="9"/>
      <c r="Y21" s="18">
        <f>'[10]Pipeline Data'!J18</f>
        <v>3.241666666666667E-2</v>
      </c>
      <c r="Z21" s="9"/>
    </row>
    <row r="22" spans="1:26" x14ac:dyDescent="0.2">
      <c r="A22" t="s">
        <v>35</v>
      </c>
      <c r="D22" t="s">
        <v>34</v>
      </c>
      <c r="F22" s="18">
        <f>'[10]Pipeline Data'!P19</f>
        <v>5.7786666666666653E-2</v>
      </c>
      <c r="I22" s="20">
        <f>'[10]Pipeline Data'!S19</f>
        <v>6.4716666666666672E-2</v>
      </c>
      <c r="J22" s="9"/>
      <c r="L22" s="20">
        <f>'[10]Pipeline Data'!M19</f>
        <v>3.1333333333333352E-2</v>
      </c>
      <c r="O22" s="18">
        <f>'[10]Pipeline Data'!Y19</f>
        <v>5.0600000000000013E-2</v>
      </c>
      <c r="Q22" s="9"/>
      <c r="R22" s="20">
        <f>'[10]Pipeline Data'!V19</f>
        <v>3.9310344827586205E-2</v>
      </c>
      <c r="U22" s="20">
        <v>9.35E-2</v>
      </c>
      <c r="W22" s="18">
        <f>'[10]Pipeline Data'!G19</f>
        <v>3.8E-3</v>
      </c>
      <c r="X22" s="9"/>
      <c r="Y22" s="18">
        <f>'[10]Pipeline Data'!J19</f>
        <v>5.0839999999999996E-2</v>
      </c>
      <c r="Z22" s="9"/>
    </row>
    <row r="23" spans="1:26" x14ac:dyDescent="0.2">
      <c r="A23" t="s">
        <v>36</v>
      </c>
      <c r="D23" t="s">
        <v>37</v>
      </c>
      <c r="F23" s="18">
        <f>'[10]Pipeline Data'!P20</f>
        <v>7.8566666666666663E-3</v>
      </c>
      <c r="I23" s="20">
        <f>'[10]Pipeline Data'!S20</f>
        <v>1.2280000000000001E-2</v>
      </c>
      <c r="J23" s="9"/>
      <c r="L23" s="20">
        <f>'[10]Pipeline Data'!M20</f>
        <v>1.3000000000000005E-2</v>
      </c>
      <c r="O23" s="18">
        <f>'[10]Pipeline Data'!Y20</f>
        <v>5.8333333333333345E-3</v>
      </c>
      <c r="Q23" s="9"/>
      <c r="R23" s="20">
        <f>'[10]Pipeline Data'!V20</f>
        <v>2.3206896551724141E-3</v>
      </c>
      <c r="U23" s="20">
        <v>2.47E-2</v>
      </c>
      <c r="W23" s="18">
        <f>'[10]Pipeline Data'!G20</f>
        <v>2.0000000000000001E-4</v>
      </c>
      <c r="X23" s="9"/>
      <c r="Y23" s="18">
        <f>'[10]Pipeline Data'!J20</f>
        <v>1.1869999999999997E-2</v>
      </c>
      <c r="Z23" s="9"/>
    </row>
    <row r="24" spans="1:26" x14ac:dyDescent="0.2">
      <c r="A24" t="s">
        <v>38</v>
      </c>
      <c r="D24" t="s">
        <v>37</v>
      </c>
      <c r="F24" s="18">
        <f>'[10]Pipeline Data'!P21</f>
        <v>7.329999999999998E-3</v>
      </c>
      <c r="I24" s="20">
        <f>'[10]Pipeline Data'!S21</f>
        <v>1.124E-2</v>
      </c>
      <c r="J24" s="9"/>
      <c r="L24" s="20">
        <f>'[10]Pipeline Data'!M21</f>
        <v>5.0000000000000001E-3</v>
      </c>
      <c r="O24" s="18">
        <f>'[10]Pipeline Data'!Y21</f>
        <v>6.5666666666666686E-3</v>
      </c>
      <c r="Q24" s="9"/>
      <c r="R24" s="20">
        <f>'[10]Pipeline Data'!V21</f>
        <v>2.413793103448276E-3</v>
      </c>
      <c r="U24" s="20">
        <v>2.0400000000000001E-2</v>
      </c>
      <c r="W24" s="18">
        <f>'[10]Pipeline Data'!G21</f>
        <v>0</v>
      </c>
      <c r="X24" s="9"/>
      <c r="Y24" s="18">
        <f>'[10]Pipeline Data'!J21</f>
        <v>7.8666666666666659E-3</v>
      </c>
      <c r="Z24" s="9"/>
    </row>
    <row r="25" spans="1:26" x14ac:dyDescent="0.2">
      <c r="A25" t="s">
        <v>39</v>
      </c>
      <c r="D25" t="s">
        <v>40</v>
      </c>
      <c r="F25" s="18">
        <f>'[10]Pipeline Data'!P22</f>
        <v>8.1033333333333339E-3</v>
      </c>
      <c r="I25" s="20">
        <f>'[10]Pipeline Data'!S22</f>
        <v>9.6433333333333354E-3</v>
      </c>
      <c r="J25" s="9"/>
      <c r="L25" s="20">
        <f>'[10]Pipeline Data'!M22</f>
        <v>0</v>
      </c>
      <c r="O25" s="18">
        <f>'[10]Pipeline Data'!Y22</f>
        <v>0</v>
      </c>
      <c r="Q25" s="9"/>
      <c r="R25" s="20">
        <f>'[10]Pipeline Data'!V22</f>
        <v>4.2413793103448258E-4</v>
      </c>
      <c r="U25" s="20">
        <v>3.0349999999999999E-2</v>
      </c>
      <c r="W25" s="18">
        <f>'[10]Pipeline Data'!G22</f>
        <v>2.9999999999999997E-4</v>
      </c>
      <c r="X25" s="9"/>
      <c r="Y25" s="18">
        <f>'[10]Pipeline Data'!J22</f>
        <v>1.8970000000000004E-2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'[10]Pipeline Data'!P23</f>
        <v>0</v>
      </c>
      <c r="I26" s="20">
        <f>'[10]Pipeline Data'!S23</f>
        <v>0</v>
      </c>
      <c r="J26" s="9"/>
      <c r="L26" s="20">
        <f>'[10]Pipeline Data'!M23</f>
        <v>0</v>
      </c>
      <c r="O26" s="18">
        <f>'[10]Pipeline Data'!Y23</f>
        <v>0</v>
      </c>
      <c r="Q26" s="9"/>
      <c r="R26" s="20">
        <f>'[10]Pipeline Data'!V23</f>
        <v>0</v>
      </c>
      <c r="U26" s="20">
        <v>0</v>
      </c>
      <c r="W26" s="18">
        <f>'[10]Pipeline Data'!G23</f>
        <v>2.2499999999999999E-2</v>
      </c>
      <c r="X26" s="9"/>
      <c r="Y26" s="18">
        <f>'[10]Pipeline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'[10]Pipeline Data'!P24</f>
        <v>0</v>
      </c>
      <c r="I27" s="20">
        <f>'[10]Pipeline Data'!S24</f>
        <v>0</v>
      </c>
      <c r="J27" s="9"/>
      <c r="L27" s="20">
        <f>'[10]Pipeline Data'!M24</f>
        <v>0</v>
      </c>
      <c r="O27" s="18">
        <f>'[10]Pipeline Data'!Y24</f>
        <v>0</v>
      </c>
      <c r="Q27" s="9"/>
      <c r="R27" s="20">
        <f>'[10]Pipeline Data'!V24</f>
        <v>0</v>
      </c>
      <c r="U27" s="20">
        <v>0</v>
      </c>
      <c r="W27" s="18">
        <f>'[10]Pipeline Data'!G24</f>
        <v>0</v>
      </c>
      <c r="X27" s="9"/>
      <c r="Y27" s="18">
        <f>'[10]Pipeline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'[10]Pipeline Data'!P25</f>
        <v>0</v>
      </c>
      <c r="I28" s="20">
        <f>'[10]Pipeline Data'!S25</f>
        <v>0</v>
      </c>
      <c r="J28" s="9"/>
      <c r="L28" s="20">
        <f>'[10]Pipeline Data'!M25</f>
        <v>0</v>
      </c>
      <c r="O28" s="18">
        <f>'[10]Pipeline Data'!Y25</f>
        <v>0</v>
      </c>
      <c r="Q28" s="9"/>
      <c r="R28" s="20">
        <f>'[10]Pipeline Data'!V25</f>
        <v>0</v>
      </c>
      <c r="U28" s="20">
        <v>0</v>
      </c>
      <c r="W28" s="18">
        <f>'[10]Pipeline Data'!G25</f>
        <v>0</v>
      </c>
      <c r="X28" s="9"/>
      <c r="Y28" s="18">
        <f>'[10]Pipeline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'[10]Pipeline Data'!P26</f>
        <v>0</v>
      </c>
      <c r="I29" s="23">
        <f>'[10]Pipeline Data'!S26</f>
        <v>0</v>
      </c>
      <c r="J29" s="9"/>
      <c r="L29" s="23">
        <f>'[10]Pipeline Data'!M26</f>
        <v>0</v>
      </c>
      <c r="O29" s="22">
        <f>'[10]Pipeline Data'!Y26</f>
        <v>0</v>
      </c>
      <c r="Q29" s="9"/>
      <c r="R29" s="23">
        <f>'[10]Pipeline Data'!V26</f>
        <v>0</v>
      </c>
      <c r="U29" s="23">
        <v>0</v>
      </c>
      <c r="W29" s="22">
        <f>'[10]Pipeline Data'!G26</f>
        <v>0</v>
      </c>
      <c r="X29" s="9"/>
      <c r="Y29" s="22">
        <f>'[10]Pipeline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99.999976666666669</v>
      </c>
      <c r="G31" s="25" t="s">
        <v>24</v>
      </c>
      <c r="H31" s="25"/>
      <c r="I31" s="26">
        <f>SUM(I16:I29)</f>
        <v>99.999983333333361</v>
      </c>
      <c r="J31" s="27" t="s">
        <v>24</v>
      </c>
      <c r="K31" s="25"/>
      <c r="L31" s="26">
        <f>SUM(L16:L29)</f>
        <v>99.999666666666698</v>
      </c>
      <c r="M31" s="25" t="s">
        <v>24</v>
      </c>
      <c r="N31" s="25"/>
      <c r="O31" s="24">
        <f>SUM(O16:O29)</f>
        <v>99.997600000000006</v>
      </c>
      <c r="P31" s="25" t="s">
        <v>24</v>
      </c>
      <c r="Q31" s="27"/>
      <c r="R31" s="26">
        <f>SUM(R16:R29)</f>
        <v>99.996131034482758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100.00000000000001</v>
      </c>
      <c r="X31" s="27" t="s">
        <v>24</v>
      </c>
      <c r="Y31" s="24">
        <f>SUM(Y16:Y29)</f>
        <v>100.00009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'[10]Pipeline Data'!P9</f>
        <v>1049.3026333333332</v>
      </c>
      <c r="G39" s="4"/>
      <c r="H39" s="4"/>
      <c r="I39" s="31">
        <f>'[10]Pipeline Data'!S9</f>
        <v>1067.8566333333333</v>
      </c>
      <c r="J39" s="6"/>
      <c r="K39" s="4"/>
      <c r="L39" s="31">
        <f>'[10]Pipeline Data'!M9</f>
        <v>1069.0413333333333</v>
      </c>
      <c r="M39" s="4"/>
      <c r="N39" s="4"/>
      <c r="O39" s="30">
        <f>'[10]Pipeline Data'!Y9</f>
        <v>1078.5728000000001</v>
      </c>
      <c r="P39" s="4"/>
      <c r="Q39" s="6"/>
      <c r="R39" s="31">
        <f>'[10]Pipeline Data'!V9</f>
        <v>1102.9310344827584</v>
      </c>
      <c r="S39" s="4"/>
      <c r="T39" s="4"/>
      <c r="U39" s="31">
        <v>1027.43</v>
      </c>
      <c r="V39" s="4"/>
      <c r="W39" s="30">
        <f>'[10]Pipeline Data'!G9</f>
        <v>1054.777</v>
      </c>
      <c r="X39" s="6"/>
      <c r="Y39" s="31">
        <f>'[10]Pipeline Data'!J9</f>
        <v>1045.6333333333334</v>
      </c>
      <c r="Z39" s="6"/>
    </row>
    <row r="40" spans="1:26" x14ac:dyDescent="0.2">
      <c r="C40" t="s">
        <v>54</v>
      </c>
      <c r="F40" s="32">
        <f>[10]HeatingValue!N26</f>
        <v>1047.1099999999999</v>
      </c>
      <c r="I40" s="33">
        <f>[10]HeatingValue!Q26</f>
        <v>1065.02</v>
      </c>
      <c r="J40" s="9"/>
      <c r="L40" s="33">
        <f>[10]HeatingValue!T26</f>
        <v>1066.55</v>
      </c>
      <c r="O40" s="32">
        <f>[10]HeatingValue!Z26</f>
        <v>1076.05</v>
      </c>
      <c r="Q40" s="9"/>
      <c r="R40" s="32">
        <f>[10]HeatingValue!W26</f>
        <v>1100.06</v>
      </c>
      <c r="U40" s="34">
        <v>1024.7</v>
      </c>
      <c r="W40" s="32">
        <f>[10]HeatingValue!K26</f>
        <v>1052.0899999999999</v>
      </c>
      <c r="X40" s="9"/>
      <c r="Y40" s="32">
        <f>[10]HeatingValue!E26</f>
        <v>1043.06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'[10]Pipeline Data'!P11</f>
        <v>0.60783333333333345</v>
      </c>
      <c r="G44" s="36"/>
      <c r="H44" s="36"/>
      <c r="I44" s="36">
        <f>'[10]Pipeline Data'!S11</f>
        <v>0.60811000000000004</v>
      </c>
      <c r="J44" s="37"/>
      <c r="K44" s="36"/>
      <c r="L44" s="36">
        <f>'[10]Pipeline Data'!M11</f>
        <v>0.60699999999999976</v>
      </c>
      <c r="M44" s="36"/>
      <c r="N44" s="36"/>
      <c r="O44" s="35">
        <f>'[10]Pipeline Data'!Y11</f>
        <v>0.63403333333333345</v>
      </c>
      <c r="P44" s="36"/>
      <c r="Q44" s="37"/>
      <c r="R44" s="36">
        <f>'[10]Pipeline Data'!V11</f>
        <v>0.65523448275862084</v>
      </c>
      <c r="S44" s="36"/>
      <c r="T44" s="36"/>
      <c r="U44" s="36">
        <v>0.95437700000000003</v>
      </c>
      <c r="V44" s="36"/>
      <c r="W44" s="35">
        <f>'[10]Pipeline Data'!G11</f>
        <v>0.59840000000000004</v>
      </c>
      <c r="X44" s="9"/>
      <c r="Y44" s="36">
        <f>'[10]Pipeline Data'!J11</f>
        <v>0.59692666666666672</v>
      </c>
      <c r="Z44" s="9"/>
    </row>
    <row r="45" spans="1:26" ht="13.5" thickBot="1" x14ac:dyDescent="0.25">
      <c r="C45" t="s">
        <v>57</v>
      </c>
      <c r="F45" s="38">
        <f>[10]SpecGravity!I25</f>
        <v>0.60644300000000007</v>
      </c>
      <c r="G45" s="25"/>
      <c r="H45" s="25"/>
      <c r="I45" s="39">
        <f>[10]SpecGravity!L25</f>
        <v>0.60648200000000008</v>
      </c>
      <c r="J45" s="27"/>
      <c r="K45" s="25"/>
      <c r="L45" s="39">
        <f>[10]SpecGravity!O25</f>
        <v>0.60647300000000004</v>
      </c>
      <c r="M45" s="25"/>
      <c r="N45" s="25"/>
      <c r="O45" s="38">
        <f>[10]SpecGravity!U25</f>
        <v>0.632463</v>
      </c>
      <c r="P45" s="25"/>
      <c r="Q45" s="27"/>
      <c r="R45" s="39">
        <f>[10]SpecGravity!R25</f>
        <v>0.65339299999999989</v>
      </c>
      <c r="S45" s="25"/>
      <c r="T45" s="25"/>
      <c r="U45" s="39">
        <v>0.591866</v>
      </c>
      <c r="V45" s="25"/>
      <c r="W45" s="38">
        <f>[10]SpecGravity!G25</f>
        <v>0.59671600000000002</v>
      </c>
      <c r="X45" s="27"/>
      <c r="Y45" s="39">
        <f>[10]SpecGravity!E25</f>
        <v>0.595414</v>
      </c>
      <c r="Z45" s="27"/>
    </row>
    <row r="46" spans="1:26" ht="11.25" customHeight="1" x14ac:dyDescent="0.2">
      <c r="Y46" s="40"/>
    </row>
    <row r="47" spans="1:26" x14ac:dyDescent="0.2">
      <c r="A47" s="46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</mergeCells>
  <phoneticPr fontId="1" type="noConversion"/>
  <pageMargins left="0.75" right="0.75" top="1" bottom="1" header="0.5" footer="0.5"/>
  <pageSetup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45597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74" t="s">
        <v>8</v>
      </c>
      <c r="Z7" s="75"/>
    </row>
    <row r="8" spans="1:27" x14ac:dyDescent="0.2">
      <c r="F8" s="71" t="s">
        <v>9</v>
      </c>
      <c r="G8" s="73"/>
      <c r="H8" s="45"/>
      <c r="I8" s="73" t="s">
        <v>9</v>
      </c>
      <c r="J8" s="72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71" t="s">
        <v>14</v>
      </c>
      <c r="Z9" s="72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('[11]Pipeline Data'!F7)-1</f>
        <v>45596</v>
      </c>
      <c r="G12" s="64"/>
      <c r="I12" s="64">
        <f>('[11]Pipeline Data'!F7)-1</f>
        <v>45596</v>
      </c>
      <c r="J12" s="65"/>
      <c r="K12" s="66">
        <f>('[11]Pipeline Data'!F7)-1</f>
        <v>45596</v>
      </c>
      <c r="L12" s="67"/>
      <c r="M12" s="67"/>
      <c r="N12" s="68"/>
      <c r="O12" s="66">
        <f>('[11]Pipeline Data'!F7)-1</f>
        <v>45596</v>
      </c>
      <c r="P12" s="67"/>
      <c r="Q12" s="68"/>
      <c r="R12" s="66">
        <f>('[11]Pipeline Data'!F7)-1</f>
        <v>45596</v>
      </c>
      <c r="S12" s="67"/>
      <c r="T12" s="68"/>
      <c r="U12" s="16" t="s">
        <v>14</v>
      </c>
      <c r="V12" s="16" t="s">
        <v>14</v>
      </c>
      <c r="W12" s="67">
        <f>K12</f>
        <v>45596</v>
      </c>
      <c r="X12" s="68"/>
      <c r="Y12" s="66">
        <f>('[11]Pipeline Data'!F7)-1</f>
        <v>45596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71" t="s">
        <v>19</v>
      </c>
      <c r="L13" s="73"/>
      <c r="M13" s="73"/>
      <c r="N13" s="72"/>
      <c r="O13" s="71" t="s">
        <v>19</v>
      </c>
      <c r="P13" s="73"/>
      <c r="Q13" s="72"/>
      <c r="R13" s="71" t="s">
        <v>19</v>
      </c>
      <c r="S13" s="73"/>
      <c r="T13" s="73"/>
      <c r="W13" s="71" t="s">
        <v>19</v>
      </c>
      <c r="X13" s="72"/>
      <c r="Y13" s="71" t="s">
        <v>19</v>
      </c>
      <c r="Z13" s="72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'[11]Pipeline Data'!P13</f>
        <v>1.588874193548387</v>
      </c>
      <c r="G16" s="19" t="s">
        <v>24</v>
      </c>
      <c r="I16" s="20">
        <f>'[11]Pipeline Data'!S13</f>
        <v>0.59339032258064517</v>
      </c>
      <c r="J16" s="21" t="s">
        <v>24</v>
      </c>
      <c r="L16" s="20">
        <f>'[11]Pipeline Data'!M13</f>
        <v>0.74903225806451601</v>
      </c>
      <c r="M16" s="19" t="s">
        <v>24</v>
      </c>
      <c r="O16" s="18">
        <f>'[11]Pipeline Data'!Y13</f>
        <v>2.085322580645161</v>
      </c>
      <c r="P16" s="19" t="s">
        <v>24</v>
      </c>
      <c r="Q16" s="9"/>
      <c r="R16" s="20">
        <f>'[11]Pipeline Data'!V13</f>
        <v>2.5016206896551729</v>
      </c>
      <c r="S16" s="19" t="s">
        <v>24</v>
      </c>
      <c r="U16" s="20">
        <v>1.4158599999999999</v>
      </c>
      <c r="V16" s="19" t="s">
        <v>24</v>
      </c>
      <c r="W16" s="18">
        <f>'[11]Pipeline Data'!G13</f>
        <v>0.96799999999999997</v>
      </c>
      <c r="X16" s="21" t="s">
        <v>24</v>
      </c>
      <c r="Y16" s="18">
        <f>'[11]Pipeline Data'!J13</f>
        <v>0.96796129032258071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'[11]Pipeline Data'!P14</f>
        <v>0.7605677419354836</v>
      </c>
      <c r="I17" s="20">
        <f>'[11]Pipeline Data'!S14</f>
        <v>0.65811935483870965</v>
      </c>
      <c r="J17" s="9"/>
      <c r="L17" s="20">
        <f>'[11]Pipeline Data'!M14</f>
        <v>0.41903225806451627</v>
      </c>
      <c r="O17" s="18">
        <f>'[11]Pipeline Data'!Y14</f>
        <v>0.95667741935483874</v>
      </c>
      <c r="Q17" s="9"/>
      <c r="R17" s="20">
        <f>'[11]Pipeline Data'!V14</f>
        <v>1.0402103448275863</v>
      </c>
      <c r="U17" s="20">
        <v>0.95437700000000003</v>
      </c>
      <c r="W17" s="18">
        <f>'[11]Pipeline Data'!G14</f>
        <v>0.4456</v>
      </c>
      <c r="X17" s="9"/>
      <c r="Y17" s="18">
        <f>'[11]Pipeline Data'!J14</f>
        <v>0.54239999999999999</v>
      </c>
      <c r="Z17" s="9"/>
    </row>
    <row r="18" spans="1:26" x14ac:dyDescent="0.2">
      <c r="A18" t="s">
        <v>27</v>
      </c>
      <c r="D18" t="s">
        <v>28</v>
      </c>
      <c r="F18" s="18">
        <f>'[11]Pipeline Data'!P15</f>
        <v>91.673193548387104</v>
      </c>
      <c r="I18" s="20">
        <f>'[11]Pipeline Data'!S15</f>
        <v>92.841048387096762</v>
      </c>
      <c r="J18" s="9"/>
      <c r="L18" s="20">
        <f>'[11]Pipeline Data'!M15</f>
        <v>90.717096774193536</v>
      </c>
      <c r="O18" s="18">
        <f>'[11]Pipeline Data'!Y15</f>
        <v>86.110550000000003</v>
      </c>
      <c r="Q18" s="9"/>
      <c r="R18" s="20">
        <f>'[11]Pipeline Data'!V15</f>
        <v>81.418724100000006</v>
      </c>
      <c r="U18" s="20">
        <v>93.925799999999995</v>
      </c>
      <c r="W18" s="18">
        <f>'[11]Pipeline Data'!G15</f>
        <v>92.371200000000002</v>
      </c>
      <c r="X18" s="9"/>
      <c r="Y18" s="18">
        <f>'[11]Pipeline Data'!J15</f>
        <v>94.116006451612904</v>
      </c>
      <c r="Z18" s="9"/>
    </row>
    <row r="19" spans="1:26" x14ac:dyDescent="0.2">
      <c r="A19" t="s">
        <v>29</v>
      </c>
      <c r="D19" t="s">
        <v>30</v>
      </c>
      <c r="F19" s="18">
        <f>'[11]Pipeline Data'!P16</f>
        <v>5.4832419354838704</v>
      </c>
      <c r="I19" s="20">
        <f>'[11]Pipeline Data'!S16</f>
        <v>5.4599032258064524</v>
      </c>
      <c r="J19" s="9"/>
      <c r="L19" s="20">
        <f>'[11]Pipeline Data'!M16</f>
        <v>7.6741935483870956</v>
      </c>
      <c r="O19" s="18">
        <f>'[11]Pipeline Data'!Y16</f>
        <v>10.153290322580649</v>
      </c>
      <c r="Q19" s="9"/>
      <c r="R19" s="20">
        <f>'[11]Pipeline Data'!V16</f>
        <v>14.227537931034487</v>
      </c>
      <c r="U19" s="20">
        <v>2.9041999999999999</v>
      </c>
      <c r="W19" s="18">
        <f>'[11]Pipeline Data'!G16</f>
        <v>6.0126999999999997</v>
      </c>
      <c r="X19" s="9"/>
      <c r="Y19" s="18">
        <f>'[11]Pipeline Data'!J16</f>
        <v>3.945177419354839</v>
      </c>
      <c r="Z19" s="9"/>
    </row>
    <row r="20" spans="1:26" x14ac:dyDescent="0.2">
      <c r="A20" t="s">
        <v>31</v>
      </c>
      <c r="D20" t="s">
        <v>32</v>
      </c>
      <c r="F20" s="18">
        <f>'[11]Pipeline Data'!P17</f>
        <v>0.42105161290322585</v>
      </c>
      <c r="I20" s="20">
        <f>'[11]Pipeline Data'!S17</f>
        <v>0.35644193548387099</v>
      </c>
      <c r="J20" s="9"/>
      <c r="L20" s="20">
        <f>'[11]Pipeline Data'!M17</f>
        <v>0.32935483870967752</v>
      </c>
      <c r="O20" s="18">
        <f>'[11]Pipeline Data'!Y17</f>
        <v>0.62154838709677418</v>
      </c>
      <c r="Q20" s="9"/>
      <c r="R20" s="20">
        <f>'[11]Pipeline Data'!V17</f>
        <v>0.76798620689655184</v>
      </c>
      <c r="U20" s="20">
        <v>0.56200000000000006</v>
      </c>
      <c r="W20" s="18">
        <f>'[11]Pipeline Data'!G17</f>
        <v>0.17330000000000001</v>
      </c>
      <c r="X20" s="9"/>
      <c r="Y20" s="18">
        <f>'[11]Pipeline Data'!J17</f>
        <v>0.33516774193548382</v>
      </c>
      <c r="Z20" s="9"/>
    </row>
    <row r="21" spans="1:26" x14ac:dyDescent="0.2">
      <c r="A21" t="s">
        <v>33</v>
      </c>
      <c r="D21" t="s">
        <v>34</v>
      </c>
      <c r="F21" s="18">
        <f>'[11]Pipeline Data'!P18</f>
        <v>2.0074193548387093E-2</v>
      </c>
      <c r="I21" s="20">
        <f>'[11]Pipeline Data'!S18</f>
        <v>3.2741935483870964E-2</v>
      </c>
      <c r="J21" s="9"/>
      <c r="L21" s="20">
        <f>'[11]Pipeline Data'!M18</f>
        <v>3.0322580645161298E-2</v>
      </c>
      <c r="O21" s="18">
        <f>'[11]Pipeline Data'!Y18</f>
        <v>2.1161290322580656E-2</v>
      </c>
      <c r="Q21" s="9"/>
      <c r="R21" s="20">
        <f>'[11]Pipeline Data'!V18</f>
        <v>1.6082758620689655E-2</v>
      </c>
      <c r="U21" s="20">
        <v>6.8000000000000005E-2</v>
      </c>
      <c r="W21" s="18">
        <f>'[11]Pipeline Data'!G18</f>
        <v>2.8999999999999998E-3</v>
      </c>
      <c r="X21" s="9"/>
      <c r="Y21" s="18">
        <f>'[11]Pipeline Data'!J18</f>
        <v>2.3861290322580643E-2</v>
      </c>
      <c r="Z21" s="9"/>
    </row>
    <row r="22" spans="1:26" x14ac:dyDescent="0.2">
      <c r="A22" t="s">
        <v>35</v>
      </c>
      <c r="D22" t="s">
        <v>34</v>
      </c>
      <c r="F22" s="18">
        <f>'[11]Pipeline Data'!P19</f>
        <v>3.6561290322580646E-2</v>
      </c>
      <c r="I22" s="20">
        <f>'[11]Pipeline Data'!S19</f>
        <v>3.6325806451612895E-2</v>
      </c>
      <c r="J22" s="9"/>
      <c r="L22" s="20">
        <f>'[11]Pipeline Data'!M19</f>
        <v>5.5806451612903242E-2</v>
      </c>
      <c r="O22" s="18">
        <f>'[11]Pipeline Data'!Y19</f>
        <v>4.1516129032258063E-2</v>
      </c>
      <c r="Q22" s="9"/>
      <c r="R22" s="20">
        <f>'[11]Pipeline Data'!V19</f>
        <v>2.8768965517241382E-2</v>
      </c>
      <c r="U22" s="20">
        <v>9.35E-2</v>
      </c>
      <c r="W22" s="18">
        <f>'[11]Pipeline Data'!G19</f>
        <v>2.8999999999999998E-3</v>
      </c>
      <c r="X22" s="9"/>
      <c r="Y22" s="18">
        <f>'[11]Pipeline Data'!J19</f>
        <v>3.6606451612903233E-2</v>
      </c>
      <c r="Z22" s="9"/>
    </row>
    <row r="23" spans="1:26" x14ac:dyDescent="0.2">
      <c r="A23" t="s">
        <v>36</v>
      </c>
      <c r="D23" t="s">
        <v>37</v>
      </c>
      <c r="F23" s="18">
        <f>'[11]Pipeline Data'!P20</f>
        <v>5.006451612903225E-3</v>
      </c>
      <c r="I23" s="20">
        <f>'[11]Pipeline Data'!S20</f>
        <v>8.3935483870967737E-3</v>
      </c>
      <c r="J23" s="9"/>
      <c r="L23" s="20">
        <f>'[11]Pipeline Data'!M20</f>
        <v>1.5161290322580652E-2</v>
      </c>
      <c r="O23" s="18">
        <f>'[11]Pipeline Data'!Y20</f>
        <v>5.1612903225806469E-3</v>
      </c>
      <c r="Q23" s="9"/>
      <c r="R23" s="20">
        <f>'[11]Pipeline Data'!V20</f>
        <v>1.4068965517241381E-3</v>
      </c>
      <c r="U23" s="20">
        <v>2.47E-2</v>
      </c>
      <c r="W23" s="18">
        <f>'[11]Pipeline Data'!G20</f>
        <v>5.0000000000000001E-4</v>
      </c>
      <c r="X23" s="9"/>
      <c r="Y23" s="18">
        <f>'[11]Pipeline Data'!J20</f>
        <v>9.2516129032258025E-3</v>
      </c>
      <c r="Z23" s="9"/>
    </row>
    <row r="24" spans="1:26" x14ac:dyDescent="0.2">
      <c r="A24" t="s">
        <v>38</v>
      </c>
      <c r="D24" t="s">
        <v>37</v>
      </c>
      <c r="F24" s="18">
        <f>'[11]Pipeline Data'!P21</f>
        <v>4.3774193548387092E-3</v>
      </c>
      <c r="I24" s="20">
        <f>'[11]Pipeline Data'!S21</f>
        <v>5.1677419354838718E-3</v>
      </c>
      <c r="J24" s="9"/>
      <c r="L24" s="20">
        <f>'[11]Pipeline Data'!M21</f>
        <v>9.0322580645161316E-3</v>
      </c>
      <c r="O24" s="18">
        <f>'[11]Pipeline Data'!Y21</f>
        <v>5.4838709677419379E-3</v>
      </c>
      <c r="Q24" s="9"/>
      <c r="R24" s="20">
        <f>'[11]Pipeline Data'!V21</f>
        <v>1.2448275862068964E-3</v>
      </c>
      <c r="U24" s="20">
        <v>2.0400000000000001E-2</v>
      </c>
      <c r="W24" s="18">
        <f>'[11]Pipeline Data'!G21</f>
        <v>0</v>
      </c>
      <c r="X24" s="9"/>
      <c r="Y24" s="18">
        <f>'[11]Pipeline Data'!J21</f>
        <v>6.5870967741935493E-3</v>
      </c>
      <c r="Z24" s="9"/>
    </row>
    <row r="25" spans="1:26" x14ac:dyDescent="0.2">
      <c r="A25" t="s">
        <v>39</v>
      </c>
      <c r="D25" t="s">
        <v>40</v>
      </c>
      <c r="F25" s="18">
        <f>'[11]Pipeline Data'!P22</f>
        <v>7.0290322580645161E-3</v>
      </c>
      <c r="I25" s="20">
        <f>'[11]Pipeline Data'!S22</f>
        <v>8.4645161290322589E-3</v>
      </c>
      <c r="J25" s="9"/>
      <c r="L25" s="20">
        <f>'[11]Pipeline Data'!M22</f>
        <v>0</v>
      </c>
      <c r="O25" s="18">
        <f>'[11]Pipeline Data'!Y22</f>
        <v>0</v>
      </c>
      <c r="Q25" s="9"/>
      <c r="R25" s="20">
        <f>'[11]Pipeline Data'!V22</f>
        <v>6.5517241379310355E-5</v>
      </c>
      <c r="U25" s="20">
        <v>3.0349999999999999E-2</v>
      </c>
      <c r="W25" s="18">
        <f>'[11]Pipeline Data'!G22</f>
        <v>2.9999999999999997E-4</v>
      </c>
      <c r="X25" s="9"/>
      <c r="Y25" s="18">
        <f>'[11]Pipeline Data'!J22</f>
        <v>1.7109677419354832E-2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'[11]Pipeline Data'!P23</f>
        <v>0</v>
      </c>
      <c r="I26" s="20">
        <f>'[11]Pipeline Data'!S23</f>
        <v>0</v>
      </c>
      <c r="J26" s="9"/>
      <c r="L26" s="20">
        <f>'[11]Pipeline Data'!M23</f>
        <v>0</v>
      </c>
      <c r="O26" s="18">
        <f>'[11]Pipeline Data'!Y23</f>
        <v>0</v>
      </c>
      <c r="Q26" s="9"/>
      <c r="R26" s="20">
        <f>'[11]Pipeline Data'!V23</f>
        <v>0</v>
      </c>
      <c r="U26" s="20">
        <v>0</v>
      </c>
      <c r="W26" s="18">
        <f>'[11]Pipeline Data'!G23</f>
        <v>2.2499999999999999E-2</v>
      </c>
      <c r="X26" s="9"/>
      <c r="Y26" s="18">
        <f>'[11]Pipeline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'[11]Pipeline Data'!P24</f>
        <v>0</v>
      </c>
      <c r="I27" s="20">
        <f>'[11]Pipeline Data'!S24</f>
        <v>0</v>
      </c>
      <c r="J27" s="9"/>
      <c r="L27" s="20">
        <f>'[11]Pipeline Data'!M24</f>
        <v>0</v>
      </c>
      <c r="O27" s="18">
        <f>'[11]Pipeline Data'!Y24</f>
        <v>0</v>
      </c>
      <c r="Q27" s="9"/>
      <c r="R27" s="20">
        <f>'[11]Pipeline Data'!V24</f>
        <v>0</v>
      </c>
      <c r="U27" s="20">
        <v>0</v>
      </c>
      <c r="W27" s="18">
        <f>'[11]Pipeline Data'!G24</f>
        <v>0</v>
      </c>
      <c r="X27" s="9"/>
      <c r="Y27" s="18">
        <f>'[11]Pipeline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'[11]Pipeline Data'!P25</f>
        <v>0</v>
      </c>
      <c r="I28" s="20">
        <f>'[11]Pipeline Data'!S25</f>
        <v>0</v>
      </c>
      <c r="J28" s="9"/>
      <c r="L28" s="20">
        <f>'[11]Pipeline Data'!M25</f>
        <v>0</v>
      </c>
      <c r="O28" s="18">
        <f>'[11]Pipeline Data'!Y25</f>
        <v>0</v>
      </c>
      <c r="Q28" s="9"/>
      <c r="R28" s="20">
        <f>'[11]Pipeline Data'!V25</f>
        <v>0</v>
      </c>
      <c r="U28" s="20">
        <v>0</v>
      </c>
      <c r="W28" s="18">
        <f>'[11]Pipeline Data'!G25</f>
        <v>0</v>
      </c>
      <c r="X28" s="9"/>
      <c r="Y28" s="18">
        <f>'[11]Pipeline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'[11]Pipeline Data'!P26</f>
        <v>0</v>
      </c>
      <c r="I29" s="23">
        <f>'[11]Pipeline Data'!S26</f>
        <v>0</v>
      </c>
      <c r="J29" s="9"/>
      <c r="L29" s="23">
        <f>'[11]Pipeline Data'!M26</f>
        <v>0</v>
      </c>
      <c r="O29" s="22">
        <f>'[11]Pipeline Data'!Y26</f>
        <v>0</v>
      </c>
      <c r="Q29" s="9"/>
      <c r="R29" s="23">
        <f>'[11]Pipeline Data'!V26</f>
        <v>0</v>
      </c>
      <c r="U29" s="23">
        <v>0</v>
      </c>
      <c r="W29" s="22">
        <f>'[11]Pipeline Data'!G26</f>
        <v>0</v>
      </c>
      <c r="X29" s="9"/>
      <c r="Y29" s="22">
        <f>'[11]Pipeline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99.999977419354835</v>
      </c>
      <c r="G31" s="25" t="s">
        <v>24</v>
      </c>
      <c r="H31" s="25"/>
      <c r="I31" s="26">
        <f>SUM(I16:I29)</f>
        <v>99.999996774193534</v>
      </c>
      <c r="J31" s="27" t="s">
        <v>24</v>
      </c>
      <c r="K31" s="25"/>
      <c r="L31" s="26">
        <f>SUM(L16:L29)</f>
        <v>99.999032258064517</v>
      </c>
      <c r="M31" s="25" t="s">
        <v>24</v>
      </c>
      <c r="N31" s="25"/>
      <c r="O31" s="24">
        <f>SUM(O16:O29)</f>
        <v>100.00071129032258</v>
      </c>
      <c r="P31" s="25" t="s">
        <v>24</v>
      </c>
      <c r="Q31" s="27"/>
      <c r="R31" s="26">
        <f>SUM(R16:R29)</f>
        <v>100.00364823793105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99.999899999999982</v>
      </c>
      <c r="X31" s="27" t="s">
        <v>24</v>
      </c>
      <c r="Y31" s="24">
        <f>SUM(Y16:Y29)</f>
        <v>100.00012903225806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'[11]Pipeline Data'!P9</f>
        <v>1040.8145483870969</v>
      </c>
      <c r="G39" s="4"/>
      <c r="H39" s="4"/>
      <c r="I39" s="31">
        <f>'[11]Pipeline Data'!S9</f>
        <v>1051.2899999999995</v>
      </c>
      <c r="J39" s="6"/>
      <c r="K39" s="4"/>
      <c r="L39" s="31">
        <f>'[11]Pipeline Data'!M9</f>
        <v>1069.1777419354837</v>
      </c>
      <c r="M39" s="4"/>
      <c r="N39" s="4"/>
      <c r="O39" s="30">
        <f>'[11]Pipeline Data'!Y9</f>
        <v>1072.6953548387096</v>
      </c>
      <c r="P39" s="4"/>
      <c r="Q39" s="6"/>
      <c r="R39" s="31">
        <f>'[11]Pipeline Data'!V9</f>
        <v>1099.7379310344825</v>
      </c>
      <c r="S39" s="4"/>
      <c r="T39" s="4"/>
      <c r="U39" s="31">
        <v>1027.43</v>
      </c>
      <c r="V39" s="4"/>
      <c r="W39" s="30">
        <f>'[11]Pipeline Data'!G9</f>
        <v>1048.7619999999999</v>
      </c>
      <c r="X39" s="6"/>
      <c r="Y39" s="31">
        <f>'[11]Pipeline Data'!J9</f>
        <v>1036.9354838709678</v>
      </c>
      <c r="Z39" s="6"/>
    </row>
    <row r="40" spans="1:26" x14ac:dyDescent="0.2">
      <c r="C40" t="s">
        <v>54</v>
      </c>
      <c r="F40" s="32">
        <f>[11]HeatingValue!N26</f>
        <v>1038.6199999999999</v>
      </c>
      <c r="I40" s="33">
        <f>[11]HeatingValue!Q26</f>
        <v>1049.32</v>
      </c>
      <c r="J40" s="9"/>
      <c r="L40" s="33">
        <f>[11]HeatingValue!T26</f>
        <v>1066.8699999999999</v>
      </c>
      <c r="O40" s="32">
        <f>[11]HeatingValue!Z26</f>
        <v>1070.1199999999999</v>
      </c>
      <c r="Q40" s="9"/>
      <c r="R40" s="32">
        <f>[11]HeatingValue!W26</f>
        <v>1097.6600000000001</v>
      </c>
      <c r="U40" s="34">
        <v>1024.7</v>
      </c>
      <c r="W40" s="32">
        <f>[11]HeatingValue!K26</f>
        <v>1045.95</v>
      </c>
      <c r="X40" s="9"/>
      <c r="Y40" s="32">
        <f>[11]HeatingValue!E26</f>
        <v>1035.1400000000001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'[11]Pipeline Data'!P11</f>
        <v>0.60074516129032274</v>
      </c>
      <c r="G44" s="36"/>
      <c r="H44" s="36"/>
      <c r="I44" s="36">
        <f>'[11]Pipeline Data'!S11</f>
        <v>0.59519999999999995</v>
      </c>
      <c r="J44" s="37"/>
      <c r="K44" s="36"/>
      <c r="L44" s="36">
        <f>'[11]Pipeline Data'!M11</f>
        <v>0.60290322580645173</v>
      </c>
      <c r="M44" s="36"/>
      <c r="N44" s="36"/>
      <c r="O44" s="35">
        <f>'[11]Pipeline Data'!Y11</f>
        <v>0.62945161290322593</v>
      </c>
      <c r="P44" s="36"/>
      <c r="Q44" s="37"/>
      <c r="R44" s="36">
        <f>'[11]Pipeline Data'!V11</f>
        <v>0.6524103448275862</v>
      </c>
      <c r="S44" s="36"/>
      <c r="T44" s="36"/>
      <c r="U44" s="36">
        <v>0.95437700000000003</v>
      </c>
      <c r="V44" s="36"/>
      <c r="W44" s="35">
        <f>'[11]Pipeline Data'!G11</f>
        <v>0.59409999999999996</v>
      </c>
      <c r="X44" s="9"/>
      <c r="Y44" s="36">
        <f>'[11]Pipeline Data'!J11</f>
        <v>0.58819999999999983</v>
      </c>
      <c r="Z44" s="9"/>
    </row>
    <row r="45" spans="1:26" ht="13.5" thickBot="1" x14ac:dyDescent="0.25">
      <c r="C45" t="s">
        <v>57</v>
      </c>
      <c r="F45" s="38">
        <f>[11]SpecGravity!I25</f>
        <v>0.59940599999999999</v>
      </c>
      <c r="G45" s="25"/>
      <c r="H45" s="25"/>
      <c r="I45" s="39">
        <f>[11]SpecGravity!L25</f>
        <v>0.59402500000000003</v>
      </c>
      <c r="J45" s="27"/>
      <c r="K45" s="25"/>
      <c r="L45" s="39">
        <f>[11]SpecGravity!O25</f>
        <v>0.60302199999999995</v>
      </c>
      <c r="M45" s="25"/>
      <c r="N45" s="25"/>
      <c r="O45" s="38">
        <f>[11]SpecGravity!U25</f>
        <v>0.62795400000000001</v>
      </c>
      <c r="P45" s="25"/>
      <c r="Q45" s="27"/>
      <c r="R45" s="39">
        <f>[11]SpecGravity!R25</f>
        <v>0.651092</v>
      </c>
      <c r="S45" s="25"/>
      <c r="T45" s="25"/>
      <c r="U45" s="39">
        <v>0.591866</v>
      </c>
      <c r="V45" s="25"/>
      <c r="W45" s="38">
        <f>[11]SpecGravity!G25</f>
        <v>0.59255400000000003</v>
      </c>
      <c r="X45" s="27"/>
      <c r="Y45" s="39">
        <f>[11]SpecGravity!E25</f>
        <v>0.58708700000000003</v>
      </c>
      <c r="Z45" s="27"/>
    </row>
    <row r="46" spans="1:26" ht="11.25" customHeight="1" x14ac:dyDescent="0.2">
      <c r="Y46" s="40"/>
    </row>
    <row r="47" spans="1:26" x14ac:dyDescent="0.2">
      <c r="A47" s="46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</mergeCells>
  <phoneticPr fontId="1" type="noConversion"/>
  <pageMargins left="0.75" right="0.75" top="1" bottom="1" header="0.5" footer="0.5"/>
  <pageSetup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12111111111">
    <pageSetUpPr fitToPage="1"/>
  </sheetPr>
  <dimension ref="A1:AA52"/>
  <sheetViews>
    <sheetView tabSelected="1"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45627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74" t="s">
        <v>8</v>
      </c>
      <c r="Z7" s="75"/>
    </row>
    <row r="8" spans="1:27" x14ac:dyDescent="0.2">
      <c r="F8" s="71" t="s">
        <v>9</v>
      </c>
      <c r="G8" s="73"/>
      <c r="H8" s="45"/>
      <c r="I8" s="73" t="s">
        <v>9</v>
      </c>
      <c r="J8" s="72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71" t="s">
        <v>14</v>
      </c>
      <c r="Z9" s="72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('[12]Pipeline Data'!F7)-1</f>
        <v>45626</v>
      </c>
      <c r="G12" s="64"/>
      <c r="I12" s="64">
        <f>('[12]Pipeline Data'!F7)-1</f>
        <v>45626</v>
      </c>
      <c r="J12" s="65"/>
      <c r="K12" s="66">
        <f>('[12]Pipeline Data'!F7)-1</f>
        <v>45626</v>
      </c>
      <c r="L12" s="67"/>
      <c r="M12" s="67"/>
      <c r="N12" s="68"/>
      <c r="O12" s="66">
        <f>('[12]Pipeline Data'!F7)-1</f>
        <v>45626</v>
      </c>
      <c r="P12" s="67"/>
      <c r="Q12" s="68"/>
      <c r="R12" s="66">
        <f>('[12]Pipeline Data'!F7)-1</f>
        <v>45626</v>
      </c>
      <c r="S12" s="67"/>
      <c r="T12" s="68"/>
      <c r="U12" s="16" t="s">
        <v>14</v>
      </c>
      <c r="V12" s="16" t="s">
        <v>14</v>
      </c>
      <c r="W12" s="67">
        <f>K12</f>
        <v>45626</v>
      </c>
      <c r="X12" s="68"/>
      <c r="Y12" s="66">
        <f>('[12]Pipeline Data'!F7)-1</f>
        <v>45626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71" t="s">
        <v>19</v>
      </c>
      <c r="L13" s="73"/>
      <c r="M13" s="73"/>
      <c r="N13" s="72"/>
      <c r="O13" s="71" t="s">
        <v>19</v>
      </c>
      <c r="P13" s="73"/>
      <c r="Q13" s="72"/>
      <c r="R13" s="71" t="s">
        <v>19</v>
      </c>
      <c r="S13" s="73"/>
      <c r="T13" s="73"/>
      <c r="W13" s="71" t="s">
        <v>19</v>
      </c>
      <c r="X13" s="72"/>
      <c r="Y13" s="71" t="s">
        <v>19</v>
      </c>
      <c r="Z13" s="72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'[12]Pipeline Data'!P13</f>
        <v>1.944086666666667</v>
      </c>
      <c r="G16" s="19" t="s">
        <v>24</v>
      </c>
      <c r="I16" s="20">
        <f>'[12]Pipeline Data'!S13</f>
        <v>1.0645733333333329</v>
      </c>
      <c r="J16" s="21" t="s">
        <v>24</v>
      </c>
      <c r="L16" s="20">
        <f>'[12]Pipeline Data'!M13</f>
        <v>0.3186666666666666</v>
      </c>
      <c r="M16" s="19" t="s">
        <v>24</v>
      </c>
      <c r="O16" s="18">
        <f>'[12]Pipeline Data'!Y13</f>
        <v>2.2618</v>
      </c>
      <c r="P16" s="19" t="s">
        <v>24</v>
      </c>
      <c r="Q16" s="9"/>
      <c r="R16" s="20">
        <f>'[12]Pipeline Data'!V13</f>
        <v>2.6047206896551724</v>
      </c>
      <c r="S16" s="19" t="s">
        <v>24</v>
      </c>
      <c r="U16" s="20">
        <v>1.4158599999999999</v>
      </c>
      <c r="V16" s="19" t="s">
        <v>24</v>
      </c>
      <c r="W16" s="18">
        <f>'[12]Pipeline Data'!G13</f>
        <v>0.92789999999999995</v>
      </c>
      <c r="X16" s="21" t="s">
        <v>24</v>
      </c>
      <c r="Y16" s="18">
        <f>'[12]Pipeline Data'!J13</f>
        <v>0.93164666666666662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'[12]Pipeline Data'!P14</f>
        <v>0.54919666666666656</v>
      </c>
      <c r="I17" s="20">
        <f>'[12]Pipeline Data'!S14</f>
        <v>0.95862000000000003</v>
      </c>
      <c r="J17" s="9"/>
      <c r="L17" s="20">
        <f>'[12]Pipeline Data'!M14</f>
        <v>0.24733333333333343</v>
      </c>
      <c r="O17" s="18">
        <f>'[12]Pipeline Data'!Y14</f>
        <v>0.7661</v>
      </c>
      <c r="Q17" s="9"/>
      <c r="R17" s="20">
        <f>'[12]Pipeline Data'!V14</f>
        <v>1.0287862068965521</v>
      </c>
      <c r="U17" s="20">
        <v>0.95437700000000003</v>
      </c>
      <c r="W17" s="18">
        <f>'[12]Pipeline Data'!G14</f>
        <v>0.46899999999999997</v>
      </c>
      <c r="X17" s="9"/>
      <c r="Y17" s="18">
        <f>'[12]Pipeline Data'!J14</f>
        <v>0.51774333333333322</v>
      </c>
      <c r="Z17" s="9"/>
    </row>
    <row r="18" spans="1:26" x14ac:dyDescent="0.2">
      <c r="A18" t="s">
        <v>27</v>
      </c>
      <c r="D18" t="s">
        <v>28</v>
      </c>
      <c r="F18" s="18">
        <f>'[12]Pipeline Data'!P15</f>
        <v>92.28267000000001</v>
      </c>
      <c r="I18" s="20">
        <f>'[12]Pipeline Data'!S15</f>
        <v>95.446466666666666</v>
      </c>
      <c r="J18" s="9"/>
      <c r="L18" s="20">
        <f>'[12]Pipeline Data'!M15</f>
        <v>93.056330000000003</v>
      </c>
      <c r="O18" s="18">
        <f>'[12]Pipeline Data'!Y15</f>
        <v>87.890129999999999</v>
      </c>
      <c r="Q18" s="9"/>
      <c r="R18" s="20">
        <f>'[12]Pipeline Data'!V15</f>
        <v>81.097685999999996</v>
      </c>
      <c r="U18" s="20">
        <v>93.925799999999995</v>
      </c>
      <c r="W18" s="18">
        <f>'[12]Pipeline Data'!G15</f>
        <v>92.433499999999995</v>
      </c>
      <c r="X18" s="9"/>
      <c r="Y18" s="18">
        <f>'[12]Pipeline Data'!J15</f>
        <v>93.351676666666648</v>
      </c>
      <c r="Z18" s="9"/>
    </row>
    <row r="19" spans="1:26" x14ac:dyDescent="0.2">
      <c r="A19" t="s">
        <v>29</v>
      </c>
      <c r="D19" t="s">
        <v>30</v>
      </c>
      <c r="F19" s="18">
        <f>'[12]Pipeline Data'!P16</f>
        <v>4.916103333333333</v>
      </c>
      <c r="I19" s="20">
        <f>'[12]Pipeline Data'!S16</f>
        <v>2.2791333333333328</v>
      </c>
      <c r="J19" s="9"/>
      <c r="L19" s="20">
        <f>'[12]Pipeline Data'!M16</f>
        <v>6.05</v>
      </c>
      <c r="O19" s="18">
        <f>'[12]Pipeline Data'!Y16</f>
        <v>8.5663333333333309</v>
      </c>
      <c r="Q19" s="9"/>
      <c r="R19" s="20">
        <f>'[12]Pipeline Data'!V16</f>
        <v>14.500427586206893</v>
      </c>
      <c r="U19" s="20">
        <v>2.9041999999999999</v>
      </c>
      <c r="W19" s="18">
        <f>'[12]Pipeline Data'!G16</f>
        <v>5.9687000000000001</v>
      </c>
      <c r="X19" s="9"/>
      <c r="Y19" s="18">
        <f>'[12]Pipeline Data'!J16</f>
        <v>4.8248466666666667</v>
      </c>
      <c r="Z19" s="9"/>
    </row>
    <row r="20" spans="1:26" x14ac:dyDescent="0.2">
      <c r="A20" t="s">
        <v>31</v>
      </c>
      <c r="D20" t="s">
        <v>32</v>
      </c>
      <c r="F20" s="18">
        <f>'[12]Pipeline Data'!P17</f>
        <v>0.27016999999999997</v>
      </c>
      <c r="I20" s="20">
        <f>'[12]Pipeline Data'!S17</f>
        <v>0.16494999999999999</v>
      </c>
      <c r="J20" s="9"/>
      <c r="L20" s="20">
        <f>'[12]Pipeline Data'!M17</f>
        <v>0.22700000000000015</v>
      </c>
      <c r="O20" s="18">
        <f>'[12]Pipeline Data'!Y17</f>
        <v>0.46853333333333336</v>
      </c>
      <c r="Q20" s="9"/>
      <c r="R20" s="20">
        <f>'[12]Pipeline Data'!V17</f>
        <v>0.71328620689655176</v>
      </c>
      <c r="U20" s="20">
        <v>0.56200000000000006</v>
      </c>
      <c r="W20" s="18">
        <f>'[12]Pipeline Data'!G17</f>
        <v>0.17299999999999999</v>
      </c>
      <c r="X20" s="9"/>
      <c r="Y20" s="18">
        <f>'[12]Pipeline Data'!J17</f>
        <v>0.31909333333333334</v>
      </c>
      <c r="Z20" s="9"/>
    </row>
    <row r="21" spans="1:26" x14ac:dyDescent="0.2">
      <c r="A21" t="s">
        <v>33</v>
      </c>
      <c r="D21" t="s">
        <v>34</v>
      </c>
      <c r="F21" s="18">
        <f>'[12]Pipeline Data'!P18</f>
        <v>1.0786666666666665E-2</v>
      </c>
      <c r="I21" s="20">
        <f>'[12]Pipeline Data'!S18</f>
        <v>3.2873333333333324E-2</v>
      </c>
      <c r="J21" s="9"/>
      <c r="L21" s="20">
        <f>'[12]Pipeline Data'!M18</f>
        <v>3.2333333333333346E-2</v>
      </c>
      <c r="O21" s="18">
        <f>'[12]Pipeline Data'!Y18</f>
        <v>1.5700000000000009E-2</v>
      </c>
      <c r="Q21" s="9"/>
      <c r="R21" s="20">
        <f>'[12]Pipeline Data'!V18</f>
        <v>1.7562068965517239E-2</v>
      </c>
      <c r="U21" s="20">
        <v>6.8000000000000005E-2</v>
      </c>
      <c r="W21" s="18">
        <f>'[12]Pipeline Data'!G18</f>
        <v>2.8E-3</v>
      </c>
      <c r="X21" s="9"/>
      <c r="Y21" s="18">
        <f>'[12]Pipeline Data'!J18</f>
        <v>1.5253333333333336E-2</v>
      </c>
      <c r="Z21" s="9"/>
    </row>
    <row r="22" spans="1:26" x14ac:dyDescent="0.2">
      <c r="A22" t="s">
        <v>35</v>
      </c>
      <c r="D22" t="s">
        <v>34</v>
      </c>
      <c r="F22" s="18">
        <f>'[12]Pipeline Data'!P19</f>
        <v>1.930666666666667E-2</v>
      </c>
      <c r="I22" s="20">
        <f>'[12]Pipeline Data'!S19</f>
        <v>2.3753333333333338E-2</v>
      </c>
      <c r="J22" s="9"/>
      <c r="L22" s="20">
        <f>'[12]Pipeline Data'!M19</f>
        <v>3.8666666666666676E-2</v>
      </c>
      <c r="O22" s="18">
        <f>'[12]Pipeline Data'!Y19</f>
        <v>2.9966666666666687E-2</v>
      </c>
      <c r="Q22" s="9"/>
      <c r="R22" s="20">
        <f>'[12]Pipeline Data'!V19</f>
        <v>3.3589655172413788E-2</v>
      </c>
      <c r="U22" s="20">
        <v>9.35E-2</v>
      </c>
      <c r="W22" s="18">
        <f>'[12]Pipeline Data'!G19</f>
        <v>2.5000000000000001E-3</v>
      </c>
      <c r="X22" s="9"/>
      <c r="Y22" s="18">
        <f>'[12]Pipeline Data'!J19</f>
        <v>2.3356666666666678E-2</v>
      </c>
      <c r="Z22" s="9"/>
    </row>
    <row r="23" spans="1:26" x14ac:dyDescent="0.2">
      <c r="A23" t="s">
        <v>36</v>
      </c>
      <c r="D23" t="s">
        <v>37</v>
      </c>
      <c r="F23" s="18">
        <f>'[12]Pipeline Data'!P20</f>
        <v>2.3733333333333332E-3</v>
      </c>
      <c r="I23" s="20">
        <f>'[12]Pipeline Data'!S20</f>
        <v>9.9866666666666663E-3</v>
      </c>
      <c r="J23" s="9"/>
      <c r="L23" s="20">
        <f>'[12]Pipeline Data'!M20</f>
        <v>1.0000000000000004E-2</v>
      </c>
      <c r="O23" s="18">
        <f>'[12]Pipeline Data'!Y20</f>
        <v>3.0666666666666685E-3</v>
      </c>
      <c r="Q23" s="9"/>
      <c r="R23" s="20">
        <f>'[12]Pipeline Data'!V20</f>
        <v>1.848275862068966E-3</v>
      </c>
      <c r="U23" s="20">
        <v>2.47E-2</v>
      </c>
      <c r="W23" s="18">
        <f>'[12]Pipeline Data'!G20</f>
        <v>0</v>
      </c>
      <c r="X23" s="9"/>
      <c r="Y23" s="18">
        <f>'[12]Pipeline Data'!J20</f>
        <v>4.6933333333333332E-3</v>
      </c>
      <c r="Z23" s="9"/>
    </row>
    <row r="24" spans="1:26" x14ac:dyDescent="0.2">
      <c r="A24" t="s">
        <v>38</v>
      </c>
      <c r="D24" t="s">
        <v>37</v>
      </c>
      <c r="F24" s="18">
        <f>'[12]Pipeline Data'!P21</f>
        <v>1.8833333333333332E-3</v>
      </c>
      <c r="I24" s="20">
        <f>'[12]Pipeline Data'!S21</f>
        <v>4.5966666666666656E-3</v>
      </c>
      <c r="J24" s="9"/>
      <c r="L24" s="20">
        <f>'[12]Pipeline Data'!M21</f>
        <v>1.5333333333333336E-2</v>
      </c>
      <c r="O24" s="18">
        <f>'[12]Pipeline Data'!Y21</f>
        <v>3.0000000000000018E-3</v>
      </c>
      <c r="Q24" s="9"/>
      <c r="R24" s="20">
        <f>'[12]Pipeline Data'!V21</f>
        <v>1.8206896551724138E-3</v>
      </c>
      <c r="U24" s="20">
        <v>2.0400000000000001E-2</v>
      </c>
      <c r="W24" s="18">
        <f>'[12]Pipeline Data'!G21</f>
        <v>0</v>
      </c>
      <c r="X24" s="9"/>
      <c r="Y24" s="18">
        <f>'[12]Pipeline Data'!J21</f>
        <v>3.4900000000000009E-3</v>
      </c>
      <c r="Z24" s="9"/>
    </row>
    <row r="25" spans="1:26" x14ac:dyDescent="0.2">
      <c r="A25" t="s">
        <v>39</v>
      </c>
      <c r="D25" t="s">
        <v>40</v>
      </c>
      <c r="F25" s="18">
        <f>'[12]Pipeline Data'!P22</f>
        <v>3.393333333333332E-3</v>
      </c>
      <c r="I25" s="20">
        <f>'[12]Pipeline Data'!S22</f>
        <v>1.5029999999999998E-2</v>
      </c>
      <c r="J25" s="9"/>
      <c r="L25" s="20">
        <f>'[12]Pipeline Data'!M22</f>
        <v>0</v>
      </c>
      <c r="O25" s="18">
        <f>'[12]Pipeline Data'!Y22</f>
        <v>0</v>
      </c>
      <c r="Q25" s="9"/>
      <c r="R25" s="20">
        <f>'[12]Pipeline Data'!V22</f>
        <v>1.3103448275862063E-4</v>
      </c>
      <c r="U25" s="20">
        <v>3.0349999999999999E-2</v>
      </c>
      <c r="W25" s="18">
        <f>'[12]Pipeline Data'!G22</f>
        <v>0</v>
      </c>
      <c r="X25" s="9"/>
      <c r="Y25" s="18">
        <f>'[12]Pipeline Data'!J22</f>
        <v>8.349999999999998E-3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'[12]Pipeline Data'!P23</f>
        <v>0</v>
      </c>
      <c r="I26" s="20">
        <f>'[12]Pipeline Data'!S23</f>
        <v>0</v>
      </c>
      <c r="J26" s="9"/>
      <c r="L26" s="20">
        <f>'[12]Pipeline Data'!M23</f>
        <v>0</v>
      </c>
      <c r="O26" s="18">
        <f>'[12]Pipeline Data'!Y23</f>
        <v>0</v>
      </c>
      <c r="Q26" s="9"/>
      <c r="R26" s="20">
        <f>'[12]Pipeline Data'!V23</f>
        <v>0</v>
      </c>
      <c r="U26" s="20">
        <v>0</v>
      </c>
      <c r="W26" s="18">
        <f>'[12]Pipeline Data'!G23</f>
        <v>2.2499999999999999E-2</v>
      </c>
      <c r="X26" s="9"/>
      <c r="Y26" s="18">
        <f>'[12]Pipeline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'[12]Pipeline Data'!P24</f>
        <v>0</v>
      </c>
      <c r="I27" s="20">
        <f>'[12]Pipeline Data'!S24</f>
        <v>0</v>
      </c>
      <c r="J27" s="9"/>
      <c r="L27" s="20">
        <f>'[12]Pipeline Data'!M24</f>
        <v>0</v>
      </c>
      <c r="O27" s="18">
        <f>'[12]Pipeline Data'!Y24</f>
        <v>0</v>
      </c>
      <c r="Q27" s="9"/>
      <c r="R27" s="20">
        <f>'[12]Pipeline Data'!V24</f>
        <v>0</v>
      </c>
      <c r="U27" s="20">
        <v>0</v>
      </c>
      <c r="W27" s="18">
        <f>'[12]Pipeline Data'!G24</f>
        <v>0</v>
      </c>
      <c r="X27" s="9"/>
      <c r="Y27" s="18">
        <f>'[12]Pipeline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'[12]Pipeline Data'!P25</f>
        <v>0</v>
      </c>
      <c r="I28" s="20">
        <f>'[12]Pipeline Data'!S25</f>
        <v>0</v>
      </c>
      <c r="J28" s="9"/>
      <c r="L28" s="20">
        <f>'[12]Pipeline Data'!M25</f>
        <v>0</v>
      </c>
      <c r="O28" s="18">
        <f>'[12]Pipeline Data'!Y25</f>
        <v>0</v>
      </c>
      <c r="Q28" s="9"/>
      <c r="R28" s="20">
        <f>'[12]Pipeline Data'!V25</f>
        <v>0</v>
      </c>
      <c r="U28" s="20">
        <v>0</v>
      </c>
      <c r="W28" s="18">
        <f>'[12]Pipeline Data'!G25</f>
        <v>0</v>
      </c>
      <c r="X28" s="9"/>
      <c r="Y28" s="18">
        <f>'[12]Pipeline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'[12]Pipeline Data'!P26</f>
        <v>0</v>
      </c>
      <c r="I29" s="23">
        <f>'[12]Pipeline Data'!S26</f>
        <v>0</v>
      </c>
      <c r="J29" s="9"/>
      <c r="L29" s="23">
        <f>'[12]Pipeline Data'!M26</f>
        <v>0</v>
      </c>
      <c r="O29" s="22">
        <f>'[12]Pipeline Data'!Y26</f>
        <v>0</v>
      </c>
      <c r="Q29" s="9"/>
      <c r="R29" s="23">
        <f>'[12]Pipeline Data'!V26</f>
        <v>0</v>
      </c>
      <c r="U29" s="23">
        <v>0</v>
      </c>
      <c r="W29" s="22">
        <f>'[12]Pipeline Data'!G26</f>
        <v>0</v>
      </c>
      <c r="X29" s="9"/>
      <c r="Y29" s="22">
        <f>'[12]Pipeline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99.999970000000019</v>
      </c>
      <c r="G31" s="25" t="s">
        <v>24</v>
      </c>
      <c r="H31" s="25"/>
      <c r="I31" s="26">
        <f>SUM(I16:I29)</f>
        <v>99.999983333333333</v>
      </c>
      <c r="J31" s="27" t="s">
        <v>24</v>
      </c>
      <c r="K31" s="25"/>
      <c r="L31" s="26">
        <f>SUM(L16:L29)</f>
        <v>99.99566333333334</v>
      </c>
      <c r="M31" s="25" t="s">
        <v>24</v>
      </c>
      <c r="N31" s="25"/>
      <c r="O31" s="24">
        <f>SUM(O16:O29)</f>
        <v>100.00463000000001</v>
      </c>
      <c r="P31" s="25" t="s">
        <v>24</v>
      </c>
      <c r="Q31" s="27"/>
      <c r="R31" s="26">
        <f>SUM(R16:R29)</f>
        <v>99.99985841379312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99.999899999999982</v>
      </c>
      <c r="X31" s="27" t="s">
        <v>24</v>
      </c>
      <c r="Y31" s="24">
        <f>SUM(Y16:Y29)</f>
        <v>100.00014999999998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'[12]Pipeline Data'!P9</f>
        <v>1031.7853999999998</v>
      </c>
      <c r="G39" s="4"/>
      <c r="H39" s="4"/>
      <c r="I39" s="31">
        <f>'[12]Pipeline Data'!S9</f>
        <v>1016.1468000000003</v>
      </c>
      <c r="J39" s="6"/>
      <c r="K39" s="4"/>
      <c r="L39" s="31">
        <f>'[12]Pipeline Data'!M9</f>
        <v>1060.653</v>
      </c>
      <c r="M39" s="4"/>
      <c r="N39" s="4"/>
      <c r="O39" s="30">
        <f>'[12]Pipeline Data'!Y9</f>
        <v>1057.7392666666667</v>
      </c>
      <c r="P39" s="4"/>
      <c r="Q39" s="6"/>
      <c r="R39" s="31">
        <f>'[12]Pipeline Data'!V9</f>
        <v>1100.2862068965517</v>
      </c>
      <c r="S39" s="4"/>
      <c r="T39" s="4"/>
      <c r="U39" s="31">
        <v>1027.43</v>
      </c>
      <c r="V39" s="4"/>
      <c r="W39" s="30">
        <f>'[12]Pipeline Data'!G9</f>
        <v>1048.5519999999999</v>
      </c>
      <c r="X39" s="6"/>
      <c r="Y39" s="31">
        <f>'[12]Pipeline Data'!J9</f>
        <v>1042.9666666666665</v>
      </c>
      <c r="Z39" s="6"/>
    </row>
    <row r="40" spans="1:26" x14ac:dyDescent="0.2">
      <c r="C40" t="s">
        <v>54</v>
      </c>
      <c r="F40" s="32">
        <f>[12]HeatingValue!N26</f>
        <v>1029.22</v>
      </c>
      <c r="I40" s="33">
        <f>[12]HeatingValue!Q26</f>
        <v>1013.72</v>
      </c>
      <c r="J40" s="9"/>
      <c r="L40" s="33">
        <f>[12]HeatingValue!T26</f>
        <v>1058.6500000000001</v>
      </c>
      <c r="O40" s="32">
        <f>[12]HeatingValue!Z26</f>
        <v>1055.21</v>
      </c>
      <c r="Q40" s="9"/>
      <c r="R40" s="32">
        <f>[12]HeatingValue!W26</f>
        <v>1097.69</v>
      </c>
      <c r="U40" s="34">
        <v>1024.7</v>
      </c>
      <c r="W40" s="32">
        <f>[12]HeatingValue!K26</f>
        <v>1045.8499999999999</v>
      </c>
      <c r="X40" s="9"/>
      <c r="Y40" s="32">
        <f>[12]HeatingValue!E26</f>
        <v>1040.3399999999999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'[12]Pipeline Data'!P11</f>
        <v>0.59534999999999993</v>
      </c>
      <c r="G44" s="36"/>
      <c r="H44" s="36"/>
      <c r="I44" s="36">
        <f>'[12]Pipeline Data'!S11</f>
        <v>0.58269666666666664</v>
      </c>
      <c r="J44" s="37"/>
      <c r="K44" s="36"/>
      <c r="L44" s="36">
        <f>'[12]Pipeline Data'!M11</f>
        <v>0.59033333333333327</v>
      </c>
      <c r="M44" s="36"/>
      <c r="N44" s="36"/>
      <c r="O44" s="35">
        <f>'[12]Pipeline Data'!Y11</f>
        <v>0.61883333333333346</v>
      </c>
      <c r="P44" s="36"/>
      <c r="Q44" s="37"/>
      <c r="R44" s="36">
        <f>'[12]Pipeline Data'!V11</f>
        <v>0.6536689655172413</v>
      </c>
      <c r="S44" s="36"/>
      <c r="T44" s="36"/>
      <c r="U44" s="36">
        <v>0.95437700000000003</v>
      </c>
      <c r="V44" s="36"/>
      <c r="W44" s="35">
        <f>'[12]Pipeline Data'!G11</f>
        <v>0.59389999999999998</v>
      </c>
      <c r="X44" s="9"/>
      <c r="Y44" s="36">
        <f>'[12]Pipeline Data'!J11</f>
        <v>0.59123333333333339</v>
      </c>
      <c r="Z44" s="9"/>
    </row>
    <row r="45" spans="1:26" ht="13.5" thickBot="1" x14ac:dyDescent="0.25">
      <c r="C45" t="s">
        <v>57</v>
      </c>
      <c r="F45" s="38">
        <f>[12]SpecGravity!I25</f>
        <v>0.59373699999999996</v>
      </c>
      <c r="G45" s="25"/>
      <c r="H45" s="25"/>
      <c r="I45" s="39">
        <f>[12]SpecGravity!L25</f>
        <v>0.58118099999999995</v>
      </c>
      <c r="J45" s="27"/>
      <c r="K45" s="25"/>
      <c r="L45" s="39">
        <f>[12]SpecGravity!O25</f>
        <v>0.59050299999999989</v>
      </c>
      <c r="M45" s="25"/>
      <c r="N45" s="25"/>
      <c r="O45" s="38">
        <f>[12]SpecGravity!U25</f>
        <v>0.61719000000000013</v>
      </c>
      <c r="P45" s="25"/>
      <c r="Q45" s="27"/>
      <c r="R45" s="39">
        <f>[12]SpecGravity!R25</f>
        <v>0.65202499999999985</v>
      </c>
      <c r="S45" s="25"/>
      <c r="T45" s="25"/>
      <c r="U45" s="39">
        <v>0.591866</v>
      </c>
      <c r="V45" s="25"/>
      <c r="W45" s="38">
        <f>[12]SpecGravity!G25</f>
        <v>0.592387</v>
      </c>
      <c r="X45" s="27"/>
      <c r="Y45" s="39">
        <f>[12]SpecGravity!E25</f>
        <v>0.58965999999999996</v>
      </c>
      <c r="Z45" s="27"/>
    </row>
    <row r="46" spans="1:26" ht="11.25" customHeight="1" x14ac:dyDescent="0.2">
      <c r="Y46" s="40"/>
    </row>
    <row r="47" spans="1:26" x14ac:dyDescent="0.2">
      <c r="A47" s="46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</mergeCells>
  <phoneticPr fontId="0" type="noConversion"/>
  <printOptions horizontalCentered="1" verticalCentered="1"/>
  <pageMargins left="0.75" right="0.75" top="1" bottom="1" header="0" footer="0"/>
  <pageSetup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45323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54" t="s">
        <v>8</v>
      </c>
      <c r="Z7" s="55"/>
    </row>
    <row r="8" spans="1:27" x14ac:dyDescent="0.2">
      <c r="F8" s="58" t="s">
        <v>9</v>
      </c>
      <c r="G8" s="60"/>
      <c r="H8" s="7"/>
      <c r="I8" s="60" t="s">
        <v>9</v>
      </c>
      <c r="J8" s="59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58" t="s">
        <v>14</v>
      </c>
      <c r="Z9" s="59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('[2]Pipeline Data'!F7)-1</f>
        <v>45322</v>
      </c>
      <c r="G12" s="64"/>
      <c r="I12" s="64">
        <f>('[2]Pipeline Data'!F7)-1</f>
        <v>45322</v>
      </c>
      <c r="J12" s="65"/>
      <c r="K12" s="66">
        <f>('[2]Pipeline Data'!F7)-1</f>
        <v>45322</v>
      </c>
      <c r="L12" s="67"/>
      <c r="M12" s="67"/>
      <c r="N12" s="68"/>
      <c r="O12" s="66">
        <f>('[2]Pipeline Data'!F7)-1</f>
        <v>45322</v>
      </c>
      <c r="P12" s="67"/>
      <c r="Q12" s="68"/>
      <c r="R12" s="66">
        <f>('[2]Pipeline Data'!F7)-1</f>
        <v>45322</v>
      </c>
      <c r="S12" s="67"/>
      <c r="T12" s="68"/>
      <c r="U12" s="16" t="s">
        <v>14</v>
      </c>
      <c r="V12" s="16" t="s">
        <v>14</v>
      </c>
      <c r="W12" s="67">
        <f>K12</f>
        <v>45322</v>
      </c>
      <c r="X12" s="68"/>
      <c r="Y12" s="66">
        <f>('[2]Pipeline Data'!F7)-1</f>
        <v>45322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58" t="s">
        <v>19</v>
      </c>
      <c r="L13" s="60"/>
      <c r="M13" s="60"/>
      <c r="N13" s="59"/>
      <c r="O13" s="58" t="s">
        <v>19</v>
      </c>
      <c r="P13" s="60"/>
      <c r="Q13" s="59"/>
      <c r="R13" s="58" t="s">
        <v>19</v>
      </c>
      <c r="S13" s="60"/>
      <c r="T13" s="60"/>
      <c r="W13" s="58" t="s">
        <v>19</v>
      </c>
      <c r="X13" s="59"/>
      <c r="Y13" s="58" t="s">
        <v>19</v>
      </c>
      <c r="Z13" s="59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'[2]Pipeline Data'!P13</f>
        <v>1.544490322580645</v>
      </c>
      <c r="G16" s="19" t="s">
        <v>24</v>
      </c>
      <c r="I16" s="20">
        <f>'[2]Pipeline Data'!S13</f>
        <v>0.60702580645161275</v>
      </c>
      <c r="J16" s="21" t="s">
        <v>24</v>
      </c>
      <c r="L16" s="20">
        <f>'[2]Pipeline Data'!M13</f>
        <v>0.32064516129032261</v>
      </c>
      <c r="M16" s="19" t="s">
        <v>24</v>
      </c>
      <c r="O16" s="18">
        <f>'[2]Pipeline Data'!Y13</f>
        <v>2.4584838709677426</v>
      </c>
      <c r="P16" s="19" t="s">
        <v>24</v>
      </c>
      <c r="Q16" s="9"/>
      <c r="R16" s="20">
        <f>'[2]Pipeline Data'!V13</f>
        <v>2.3868034482758622</v>
      </c>
      <c r="S16" s="19" t="s">
        <v>24</v>
      </c>
      <c r="U16" s="20">
        <v>1.4158599999999999</v>
      </c>
      <c r="V16" s="19" t="s">
        <v>24</v>
      </c>
      <c r="W16" s="18">
        <f>'[2]Pipeline Data'!G13</f>
        <v>0.86580000000000001</v>
      </c>
      <c r="X16" s="21" t="s">
        <v>24</v>
      </c>
      <c r="Y16" s="18">
        <f>'[2]Pipeline Data'!J13</f>
        <v>0.7301645161290321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'[2]Pipeline Data'!P14</f>
        <v>0.92749354838709663</v>
      </c>
      <c r="I17" s="20">
        <f>'[2]Pipeline Data'!S14</f>
        <v>1.1620516129032261</v>
      </c>
      <c r="J17" s="9"/>
      <c r="L17" s="20">
        <f>'[2]Pipeline Data'!M14</f>
        <v>0.34838709677419344</v>
      </c>
      <c r="O17" s="18">
        <f>'[2]Pipeline Data'!Y14</f>
        <v>0.60370967741935488</v>
      </c>
      <c r="Q17" s="9"/>
      <c r="R17" s="20">
        <f>'[2]Pipeline Data'!V14</f>
        <v>0.9691965517241381</v>
      </c>
      <c r="U17" s="20">
        <v>0.95437700000000003</v>
      </c>
      <c r="W17" s="18">
        <f>'[2]Pipeline Data'!G14</f>
        <v>0.42620000000000002</v>
      </c>
      <c r="X17" s="9"/>
      <c r="Y17" s="18">
        <f>'[2]Pipeline Data'!J14</f>
        <v>0.38782903225806442</v>
      </c>
      <c r="Z17" s="9"/>
    </row>
    <row r="18" spans="1:26" x14ac:dyDescent="0.2">
      <c r="A18" t="s">
        <v>27</v>
      </c>
      <c r="D18" t="s">
        <v>28</v>
      </c>
      <c r="F18" s="18">
        <f>'[2]Pipeline Data'!P15</f>
        <v>90.227432258064511</v>
      </c>
      <c r="I18" s="20">
        <f>'[2]Pipeline Data'!S15</f>
        <v>94.572577419354857</v>
      </c>
      <c r="J18" s="9"/>
      <c r="L18" s="20">
        <f>'[2]Pipeline Data'!M15</f>
        <v>93.307100000000005</v>
      </c>
      <c r="O18" s="18">
        <f>'[2]Pipeline Data'!Y15</f>
        <v>88.124650000000003</v>
      </c>
      <c r="Q18" s="9"/>
      <c r="R18" s="20">
        <f>'[2]Pipeline Data'!V15</f>
        <v>82.883975862068979</v>
      </c>
      <c r="U18" s="20">
        <v>93.925799999999995</v>
      </c>
      <c r="W18" s="18">
        <f>'[2]Pipeline Data'!G15</f>
        <v>93.379199999999997</v>
      </c>
      <c r="X18" s="9"/>
      <c r="Y18" s="18">
        <f>'[2]Pipeline Data'!J15</f>
        <v>91.234787096774198</v>
      </c>
      <c r="Z18" s="9"/>
    </row>
    <row r="19" spans="1:26" x14ac:dyDescent="0.2">
      <c r="A19" t="s">
        <v>29</v>
      </c>
      <c r="D19" t="s">
        <v>30</v>
      </c>
      <c r="F19" s="18">
        <f>'[2]Pipeline Data'!P16</f>
        <v>6.8710064516129039</v>
      </c>
      <c r="I19" s="20">
        <f>'[2]Pipeline Data'!S16</f>
        <v>3.2863677419354835</v>
      </c>
      <c r="J19" s="9"/>
      <c r="L19" s="20">
        <f>'[2]Pipeline Data'!M16</f>
        <v>5.7087096774193551</v>
      </c>
      <c r="O19" s="18">
        <f>'[2]Pipeline Data'!Y16</f>
        <v>8.1932903225806442</v>
      </c>
      <c r="Q19" s="9"/>
      <c r="R19" s="20">
        <f>'[2]Pipeline Data'!V16</f>
        <v>13.080465517241377</v>
      </c>
      <c r="U19" s="20">
        <v>2.9041999999999999</v>
      </c>
      <c r="W19" s="18">
        <f>'[2]Pipeline Data'!G16</f>
        <v>5.1826999999999996</v>
      </c>
      <c r="X19" s="9"/>
      <c r="Y19" s="18">
        <f>'[2]Pipeline Data'!J16</f>
        <v>7.6179064516129031</v>
      </c>
      <c r="Z19" s="9"/>
    </row>
    <row r="20" spans="1:26" x14ac:dyDescent="0.2">
      <c r="A20" t="s">
        <v>31</v>
      </c>
      <c r="D20" t="s">
        <v>32</v>
      </c>
      <c r="F20" s="18">
        <f>'[2]Pipeline Data'!P17</f>
        <v>0.36477096774193546</v>
      </c>
      <c r="I20" s="20">
        <f>'[2]Pipeline Data'!S17</f>
        <v>0.2405806451612903</v>
      </c>
      <c r="J20" s="9"/>
      <c r="L20" s="20">
        <f>'[2]Pipeline Data'!M17</f>
        <v>0.21612903225806457</v>
      </c>
      <c r="O20" s="18">
        <f>'[2]Pipeline Data'!Y17</f>
        <v>0.54006451612903217</v>
      </c>
      <c r="Q20" s="9"/>
      <c r="R20" s="20">
        <f>'[2]Pipeline Data'!V17</f>
        <v>0.62378275862068955</v>
      </c>
      <c r="U20" s="20">
        <v>0.56200000000000006</v>
      </c>
      <c r="W20" s="18">
        <f>'[2]Pipeline Data'!G17</f>
        <v>0.12720000000000001</v>
      </c>
      <c r="X20" s="9"/>
      <c r="Y20" s="18">
        <f>'[2]Pipeline Data'!J17</f>
        <v>0</v>
      </c>
      <c r="Z20" s="9"/>
    </row>
    <row r="21" spans="1:26" x14ac:dyDescent="0.2">
      <c r="A21" t="s">
        <v>33</v>
      </c>
      <c r="D21" t="s">
        <v>34</v>
      </c>
      <c r="F21" s="18">
        <f>'[2]Pipeline Data'!P18</f>
        <v>1.5758064516129031E-2</v>
      </c>
      <c r="I21" s="20">
        <f>'[2]Pipeline Data'!S18</f>
        <v>4.8619354838709682E-2</v>
      </c>
      <c r="J21" s="9"/>
      <c r="L21" s="20">
        <f>'[2]Pipeline Data'!M18</f>
        <v>3.5161290322580661E-2</v>
      </c>
      <c r="O21" s="18">
        <f>'[2]Pipeline Data'!Y18</f>
        <v>2.2903225806451624E-2</v>
      </c>
      <c r="Q21" s="9"/>
      <c r="R21" s="20">
        <f>'[2]Pipeline Data'!V18</f>
        <v>1.7813793103448279E-2</v>
      </c>
      <c r="U21" s="20">
        <v>6.8000000000000005E-2</v>
      </c>
      <c r="W21" s="18">
        <f>'[2]Pipeline Data'!G18</f>
        <v>1.5E-3</v>
      </c>
      <c r="X21" s="9"/>
      <c r="Y21" s="18">
        <f>'[2]Pipeline Data'!J18</f>
        <v>7.6677419354838697E-3</v>
      </c>
      <c r="Z21" s="9"/>
    </row>
    <row r="22" spans="1:26" x14ac:dyDescent="0.2">
      <c r="A22" t="s">
        <v>35</v>
      </c>
      <c r="D22" t="s">
        <v>34</v>
      </c>
      <c r="F22" s="18">
        <f>'[2]Pipeline Data'!P19</f>
        <v>2.6290322580645165E-2</v>
      </c>
      <c r="I22" s="20">
        <f>'[2]Pipeline Data'!S19</f>
        <v>3.5399999999999994E-2</v>
      </c>
      <c r="J22" s="9"/>
      <c r="L22" s="20">
        <f>'[2]Pipeline Data'!M19</f>
        <v>3.5806451612903245E-2</v>
      </c>
      <c r="O22" s="18">
        <f>'[2]Pipeline Data'!Y19</f>
        <v>4.6322580645161301E-2</v>
      </c>
      <c r="Q22" s="9"/>
      <c r="R22" s="20">
        <f>'[2]Pipeline Data'!V19</f>
        <v>3.2193103448275869E-2</v>
      </c>
      <c r="U22" s="20">
        <v>9.35E-2</v>
      </c>
      <c r="W22" s="18">
        <f>'[2]Pipeline Data'!G19</f>
        <v>1.2999999999999999E-3</v>
      </c>
      <c r="X22" s="9"/>
      <c r="Y22" s="18">
        <f>'[2]Pipeline Data'!J19</f>
        <v>9.3516129032258036E-3</v>
      </c>
      <c r="Z22" s="9"/>
    </row>
    <row r="23" spans="1:26" x14ac:dyDescent="0.2">
      <c r="A23" t="s">
        <v>36</v>
      </c>
      <c r="D23" t="s">
        <v>37</v>
      </c>
      <c r="F23" s="18">
        <f>'[2]Pipeline Data'!P20</f>
        <v>5.1677419354838709E-3</v>
      </c>
      <c r="I23" s="20">
        <f>'[2]Pipeline Data'!S20</f>
        <v>1.4751612903225804E-2</v>
      </c>
      <c r="J23" s="9"/>
      <c r="L23" s="20">
        <f>'[2]Pipeline Data'!M20</f>
        <v>1.0000000000000004E-2</v>
      </c>
      <c r="O23" s="18">
        <f>'[2]Pipeline Data'!Y20</f>
        <v>6.612903225806455E-3</v>
      </c>
      <c r="Q23" s="9"/>
      <c r="R23" s="20">
        <f>'[2]Pipeline Data'!V20</f>
        <v>2.7482758620689658E-3</v>
      </c>
      <c r="U23" s="20">
        <v>2.47E-2</v>
      </c>
      <c r="W23" s="18">
        <f>'[2]Pipeline Data'!G20</f>
        <v>0</v>
      </c>
      <c r="X23" s="9"/>
      <c r="Y23" s="18">
        <f>'[2]Pipeline Data'!J20</f>
        <v>1.7677419354838713E-3</v>
      </c>
      <c r="Z23" s="9"/>
    </row>
    <row r="24" spans="1:26" x14ac:dyDescent="0.2">
      <c r="A24" t="s">
        <v>38</v>
      </c>
      <c r="D24" t="s">
        <v>37</v>
      </c>
      <c r="F24" s="18">
        <f>'[2]Pipeline Data'!P21</f>
        <v>4.4129032258064501E-3</v>
      </c>
      <c r="I24" s="20">
        <f>'[2]Pipeline Data'!S21</f>
        <v>7.3096774193548378E-3</v>
      </c>
      <c r="J24" s="9"/>
      <c r="L24" s="20">
        <f>'[2]Pipeline Data'!M21</f>
        <v>1.4193548387096782E-2</v>
      </c>
      <c r="O24" s="18">
        <f>'[2]Pipeline Data'!Y21</f>
        <v>6.8387096774193594E-3</v>
      </c>
      <c r="Q24" s="9"/>
      <c r="R24" s="20">
        <f>'[2]Pipeline Data'!V21</f>
        <v>2.8793103448275857E-3</v>
      </c>
      <c r="U24" s="20">
        <v>2.0400000000000001E-2</v>
      </c>
      <c r="W24" s="18">
        <f>'[2]Pipeline Data'!G21</f>
        <v>0</v>
      </c>
      <c r="X24" s="9"/>
      <c r="Y24" s="18">
        <f>'[2]Pipeline Data'!J21</f>
        <v>2.0000000000000004E-4</v>
      </c>
      <c r="Z24" s="9"/>
    </row>
    <row r="25" spans="1:26" x14ac:dyDescent="0.2">
      <c r="A25" t="s">
        <v>39</v>
      </c>
      <c r="D25" t="s">
        <v>40</v>
      </c>
      <c r="F25" s="18">
        <f>'[2]Pipeline Data'!P22</f>
        <v>1.3138709677419355E-2</v>
      </c>
      <c r="I25" s="20">
        <f>'[2]Pipeline Data'!S22</f>
        <v>2.5300000000000003E-2</v>
      </c>
      <c r="J25" s="9"/>
      <c r="L25" s="20">
        <f>'[2]Pipeline Data'!M22</f>
        <v>0</v>
      </c>
      <c r="O25" s="18">
        <f>'[2]Pipeline Data'!Y22</f>
        <v>0</v>
      </c>
      <c r="Q25" s="9"/>
      <c r="R25" s="20">
        <f>'[2]Pipeline Data'!V22</f>
        <v>0</v>
      </c>
      <c r="U25" s="20">
        <v>3.0349999999999999E-2</v>
      </c>
      <c r="W25" s="18">
        <f>'[2]Pipeline Data'!G22</f>
        <v>0</v>
      </c>
      <c r="X25" s="9"/>
      <c r="Y25" s="18">
        <f>'[2]Pipeline Data'!J22</f>
        <v>1.043225806451613E-2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'[2]Pipeline Data'!P23</f>
        <v>0</v>
      </c>
      <c r="I26" s="20">
        <f>'[2]Pipeline Data'!S23</f>
        <v>0</v>
      </c>
      <c r="J26" s="9"/>
      <c r="L26" s="20">
        <f>'[2]Pipeline Data'!M23</f>
        <v>0</v>
      </c>
      <c r="O26" s="18">
        <f>'[2]Pipeline Data'!Y23</f>
        <v>0</v>
      </c>
      <c r="Q26" s="9"/>
      <c r="R26" s="20">
        <f>'[2]Pipeline Data'!V23</f>
        <v>0</v>
      </c>
      <c r="U26" s="20">
        <v>0</v>
      </c>
      <c r="W26" s="18">
        <f>'[2]Pipeline Data'!G23</f>
        <v>1.61E-2</v>
      </c>
      <c r="X26" s="9"/>
      <c r="Y26" s="18">
        <f>'[2]Pipeline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'[2]Pipeline Data'!P24</f>
        <v>0</v>
      </c>
      <c r="I27" s="20">
        <f>'[2]Pipeline Data'!S24</f>
        <v>0</v>
      </c>
      <c r="J27" s="9"/>
      <c r="L27" s="20">
        <f>'[2]Pipeline Data'!M24</f>
        <v>0</v>
      </c>
      <c r="O27" s="18">
        <f>'[2]Pipeline Data'!Y24</f>
        <v>0</v>
      </c>
      <c r="Q27" s="9"/>
      <c r="R27" s="20">
        <f>'[2]Pipeline Data'!V24</f>
        <v>0</v>
      </c>
      <c r="U27" s="20">
        <v>0</v>
      </c>
      <c r="W27" s="18">
        <f>'[2]Pipeline Data'!G24</f>
        <v>0</v>
      </c>
      <c r="X27" s="9"/>
      <c r="Y27" s="18">
        <f>'[2]Pipeline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'[2]Pipeline Data'!P25</f>
        <v>0</v>
      </c>
      <c r="I28" s="20">
        <f>'[2]Pipeline Data'!S25</f>
        <v>0</v>
      </c>
      <c r="J28" s="9"/>
      <c r="L28" s="20">
        <f>'[2]Pipeline Data'!M25</f>
        <v>0</v>
      </c>
      <c r="O28" s="18">
        <f>'[2]Pipeline Data'!Y25</f>
        <v>0</v>
      </c>
      <c r="Q28" s="9"/>
      <c r="R28" s="20">
        <f>'[2]Pipeline Data'!V25</f>
        <v>0</v>
      </c>
      <c r="U28" s="20">
        <v>0</v>
      </c>
      <c r="W28" s="18">
        <f>'[2]Pipeline Data'!G25</f>
        <v>0</v>
      </c>
      <c r="X28" s="9"/>
      <c r="Y28" s="18">
        <f>'[2]Pipeline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'[2]Pipeline Data'!P26</f>
        <v>0</v>
      </c>
      <c r="I29" s="23">
        <f>'[2]Pipeline Data'!S26</f>
        <v>0</v>
      </c>
      <c r="J29" s="9"/>
      <c r="L29" s="23">
        <f>'[2]Pipeline Data'!M26</f>
        <v>0</v>
      </c>
      <c r="O29" s="22">
        <f>'[2]Pipeline Data'!Y26</f>
        <v>0</v>
      </c>
      <c r="Q29" s="9"/>
      <c r="R29" s="23">
        <f>'[2]Pipeline Data'!V26</f>
        <v>0</v>
      </c>
      <c r="U29" s="23">
        <v>0</v>
      </c>
      <c r="W29" s="22">
        <f>'[2]Pipeline Data'!G26</f>
        <v>0</v>
      </c>
      <c r="X29" s="9"/>
      <c r="Y29" s="22">
        <f>'[2]Pipeline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99.999961290322588</v>
      </c>
      <c r="G31" s="25" t="s">
        <v>24</v>
      </c>
      <c r="H31" s="25"/>
      <c r="I31" s="26">
        <f>SUM(I16:I29)</f>
        <v>99.999983870967753</v>
      </c>
      <c r="J31" s="27" t="s">
        <v>24</v>
      </c>
      <c r="K31" s="25"/>
      <c r="L31" s="26">
        <f>SUM(L16:L29)</f>
        <v>99.99613225806452</v>
      </c>
      <c r="M31" s="25" t="s">
        <v>24</v>
      </c>
      <c r="N31" s="25"/>
      <c r="O31" s="24">
        <f>SUM(O16:O29)</f>
        <v>100.00287580645161</v>
      </c>
      <c r="P31" s="25" t="s">
        <v>24</v>
      </c>
      <c r="Q31" s="27"/>
      <c r="R31" s="26">
        <f>SUM(R16:R29)</f>
        <v>99.999858620689665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99.999999999999986</v>
      </c>
      <c r="X31" s="27" t="s">
        <v>24</v>
      </c>
      <c r="Y31" s="24">
        <f>SUM(Y16:Y29)</f>
        <v>100.00010645161289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'[2]Pipeline Data'!P9</f>
        <v>1049.3152580645162</v>
      </c>
      <c r="G39" s="4"/>
      <c r="H39" s="4"/>
      <c r="I39" s="31">
        <f>'[2]Pipeline Data'!S9</f>
        <v>1028.9121290322578</v>
      </c>
      <c r="J39" s="6"/>
      <c r="K39" s="4"/>
      <c r="L39" s="31">
        <f>'[2]Pipeline Data'!M9</f>
        <v>1056.8603225806453</v>
      </c>
      <c r="M39" s="4"/>
      <c r="N39" s="4"/>
      <c r="O39" s="30">
        <f>'[2]Pipeline Data'!Y9</f>
        <v>1056.5707419354837</v>
      </c>
      <c r="P39" s="4"/>
      <c r="Q39" s="6"/>
      <c r="R39" s="31">
        <f>'[2]Pipeline Data'!V9</f>
        <v>1091.5137931034483</v>
      </c>
      <c r="S39" s="4"/>
      <c r="T39" s="4"/>
      <c r="U39" s="31">
        <v>1027.43</v>
      </c>
      <c r="V39" s="4"/>
      <c r="W39" s="30">
        <f>'[2]Pipeline Data'!G9</f>
        <v>1042.895</v>
      </c>
      <c r="X39" s="6"/>
      <c r="Y39" s="31">
        <f>'[2]Pipeline Data'!J9</f>
        <v>1062.3258064516128</v>
      </c>
      <c r="Z39" s="6"/>
    </row>
    <row r="40" spans="1:26" x14ac:dyDescent="0.2">
      <c r="C40" t="s">
        <v>54</v>
      </c>
      <c r="F40" s="32">
        <f>[2]HeatingValue!N26</f>
        <v>1046.8499999999999</v>
      </c>
      <c r="I40" s="33">
        <f>[2]HeatingValue!Q26</f>
        <v>1026.93</v>
      </c>
      <c r="J40" s="9"/>
      <c r="L40" s="33">
        <f>[2]HeatingValue!T26</f>
        <v>1054.83</v>
      </c>
      <c r="O40" s="32">
        <f>[2]HeatingValue!Z26</f>
        <v>1054.02</v>
      </c>
      <c r="Q40" s="9"/>
      <c r="R40" s="32">
        <f>[2]HeatingValue!W26</f>
        <v>1088.26</v>
      </c>
      <c r="U40" s="34">
        <v>1024.7</v>
      </c>
      <c r="W40" s="32">
        <f>[2]HeatingValue!K26</f>
        <v>1040.45</v>
      </c>
      <c r="X40" s="9"/>
      <c r="Y40" s="32">
        <f>[2]HeatingValue!E26</f>
        <v>1059.8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'[2]Pipeline Data'!P11</f>
        <v>0.60835806451612906</v>
      </c>
      <c r="G44" s="36"/>
      <c r="H44" s="36"/>
      <c r="I44" s="36">
        <f>'[2]Pipeline Data'!S11</f>
        <v>0.58925483870967743</v>
      </c>
      <c r="J44" s="37"/>
      <c r="K44" s="36"/>
      <c r="L44" s="36">
        <f>'[2]Pipeline Data'!M11</f>
        <v>0.58935483870967742</v>
      </c>
      <c r="M44" s="36"/>
      <c r="N44" s="36"/>
      <c r="O44" s="35">
        <f>'[2]Pipeline Data'!Y11</f>
        <v>0.61751612903225805</v>
      </c>
      <c r="P44" s="36"/>
      <c r="Q44" s="37"/>
      <c r="R44" s="36">
        <f>'[2]Pipeline Data'!V11</f>
        <v>0.64481034482758626</v>
      </c>
      <c r="S44" s="36"/>
      <c r="T44" s="36"/>
      <c r="U44" s="36">
        <v>0.95437700000000003</v>
      </c>
      <c r="V44" s="36"/>
      <c r="W44" s="35">
        <f>'[2]Pipeline Data'!G11</f>
        <v>0.58899999999999997</v>
      </c>
      <c r="X44" s="9"/>
      <c r="Y44" s="36">
        <f>'[2]Pipeline Data'!J11</f>
        <v>0.59928064516129032</v>
      </c>
      <c r="Z44" s="9"/>
    </row>
    <row r="45" spans="1:26" ht="13.5" thickBot="1" x14ac:dyDescent="0.25">
      <c r="C45" t="s">
        <v>57</v>
      </c>
      <c r="F45" s="38">
        <f>[2]SpecGravity!I25</f>
        <v>0.60684400000000016</v>
      </c>
      <c r="G45" s="25"/>
      <c r="H45" s="25"/>
      <c r="I45" s="39">
        <f>[2]SpecGravity!L25</f>
        <v>0.58804200000000006</v>
      </c>
      <c r="J45" s="27"/>
      <c r="K45" s="25"/>
      <c r="L45" s="39">
        <f>[2]SpecGravity!O25</f>
        <v>0.5896769999999999</v>
      </c>
      <c r="M45" s="25"/>
      <c r="N45" s="25"/>
      <c r="O45" s="38">
        <f>[2]SpecGravity!U25</f>
        <v>0.61583500000000013</v>
      </c>
      <c r="P45" s="25"/>
      <c r="Q45" s="27"/>
      <c r="R45" s="39">
        <f>[2]SpecGravity!R25</f>
        <v>0.64283199999999996</v>
      </c>
      <c r="S45" s="25"/>
      <c r="T45" s="25"/>
      <c r="U45" s="39">
        <v>0.591866</v>
      </c>
      <c r="V45" s="25"/>
      <c r="W45" s="38">
        <f>[2]SpecGravity!G25</f>
        <v>0.58765299999999998</v>
      </c>
      <c r="X45" s="27"/>
      <c r="Y45" s="39">
        <f>[2]SpecGravity!E25</f>
        <v>0.59780199999999994</v>
      </c>
      <c r="Z45" s="27"/>
    </row>
    <row r="46" spans="1:26" ht="11.25" customHeight="1" x14ac:dyDescent="0.2">
      <c r="Y46" s="40"/>
    </row>
    <row r="47" spans="1:26" x14ac:dyDescent="0.2">
      <c r="A47" s="41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</mergeCells>
  <phoneticPr fontId="1" type="noConversion"/>
  <pageMargins left="0.5" right="0.5" top="1" bottom="1" header="0" footer="0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45352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54" t="s">
        <v>8</v>
      </c>
      <c r="Z7" s="55"/>
    </row>
    <row r="8" spans="1:27" x14ac:dyDescent="0.2">
      <c r="F8" s="58" t="s">
        <v>9</v>
      </c>
      <c r="G8" s="60"/>
      <c r="H8" s="7"/>
      <c r="I8" s="60" t="s">
        <v>9</v>
      </c>
      <c r="J8" s="59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58" t="s">
        <v>14</v>
      </c>
      <c r="Z9" s="59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('[3]Pipeline Data'!F7)-1</f>
        <v>45351</v>
      </c>
      <c r="G12" s="64"/>
      <c r="I12" s="64">
        <f>('[3]Pipeline Data'!F7)-1</f>
        <v>45351</v>
      </c>
      <c r="J12" s="65"/>
      <c r="K12" s="66">
        <f>('[3]Pipeline Data'!F7)-1</f>
        <v>45351</v>
      </c>
      <c r="L12" s="67"/>
      <c r="M12" s="67"/>
      <c r="N12" s="68"/>
      <c r="O12" s="66">
        <f>('[3]Pipeline Data'!F7)-1</f>
        <v>45351</v>
      </c>
      <c r="P12" s="67"/>
      <c r="Q12" s="68"/>
      <c r="R12" s="66">
        <f>('[3]Pipeline Data'!F7)-1</f>
        <v>45351</v>
      </c>
      <c r="S12" s="67"/>
      <c r="T12" s="68"/>
      <c r="U12" s="16" t="s">
        <v>14</v>
      </c>
      <c r="V12" s="16" t="s">
        <v>14</v>
      </c>
      <c r="W12" s="67">
        <f>K12</f>
        <v>45351</v>
      </c>
      <c r="X12" s="68"/>
      <c r="Y12" s="66">
        <f>('[3]Pipeline Data'!F7)-1</f>
        <v>45351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58" t="s">
        <v>19</v>
      </c>
      <c r="L13" s="60"/>
      <c r="M13" s="60"/>
      <c r="N13" s="59"/>
      <c r="O13" s="58" t="s">
        <v>19</v>
      </c>
      <c r="P13" s="60"/>
      <c r="Q13" s="59"/>
      <c r="R13" s="58" t="s">
        <v>19</v>
      </c>
      <c r="S13" s="60"/>
      <c r="T13" s="60"/>
      <c r="W13" s="58" t="s">
        <v>19</v>
      </c>
      <c r="X13" s="59"/>
      <c r="Y13" s="58" t="s">
        <v>19</v>
      </c>
      <c r="Z13" s="59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'[3]Pipeline Data'!P13</f>
        <v>1.7530448275862069</v>
      </c>
      <c r="G16" s="19" t="s">
        <v>24</v>
      </c>
      <c r="I16" s="20">
        <f>'[3]Pipeline Data'!S13</f>
        <v>0.67212068965517258</v>
      </c>
      <c r="J16" s="21" t="s">
        <v>24</v>
      </c>
      <c r="L16" s="20">
        <f>'[3]Pipeline Data'!M13</f>
        <v>0.31172413793103437</v>
      </c>
      <c r="M16" s="19" t="s">
        <v>24</v>
      </c>
      <c r="O16" s="18">
        <f>'[3]Pipeline Data'!Y13</f>
        <v>2.4509655172413796</v>
      </c>
      <c r="P16" s="19" t="s">
        <v>24</v>
      </c>
      <c r="Q16" s="9"/>
      <c r="R16" s="20">
        <f>'[3]Pipeline Data'!V13</f>
        <v>2.2496827586206893</v>
      </c>
      <c r="S16" s="19" t="s">
        <v>24</v>
      </c>
      <c r="U16" s="20">
        <v>1.4158599999999999</v>
      </c>
      <c r="V16" s="19" t="s">
        <v>24</v>
      </c>
      <c r="W16" s="18">
        <f>'[3]Pipeline Data'!G13</f>
        <v>0.94089999999999996</v>
      </c>
      <c r="X16" s="21" t="s">
        <v>24</v>
      </c>
      <c r="Y16" s="18">
        <f>'[3]Pipeline Data'!J13</f>
        <v>0.95549999999999979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'[3]Pipeline Data'!P14</f>
        <v>0.82292758620689654</v>
      </c>
      <c r="I17" s="20">
        <f>'[3]Pipeline Data'!S14</f>
        <v>1.2602034482758622</v>
      </c>
      <c r="J17" s="9"/>
      <c r="L17" s="20">
        <f>'[3]Pipeline Data'!M14</f>
        <v>0.26448275862068965</v>
      </c>
      <c r="O17" s="18">
        <f>'[3]Pipeline Data'!Y14</f>
        <v>0.62879310344827588</v>
      </c>
      <c r="Q17" s="9"/>
      <c r="R17" s="20">
        <f>'[3]Pipeline Data'!V14</f>
        <v>0.91725862068965491</v>
      </c>
      <c r="U17" s="20">
        <v>0.95437700000000003</v>
      </c>
      <c r="W17" s="18">
        <f>'[3]Pipeline Data'!G14</f>
        <v>0.43070000000000003</v>
      </c>
      <c r="X17" s="9"/>
      <c r="Y17" s="18">
        <f>'[3]Pipeline Data'!J14</f>
        <v>0.54018275862068965</v>
      </c>
      <c r="Z17" s="9"/>
    </row>
    <row r="18" spans="1:26" x14ac:dyDescent="0.2">
      <c r="A18" t="s">
        <v>27</v>
      </c>
      <c r="D18" t="s">
        <v>28</v>
      </c>
      <c r="F18" s="18">
        <f>'[3]Pipeline Data'!P15</f>
        <v>90.044189655172403</v>
      </c>
      <c r="I18" s="20">
        <f>'[3]Pipeline Data'!S15</f>
        <v>94.726696551724118</v>
      </c>
      <c r="J18" s="9"/>
      <c r="L18" s="20">
        <f>'[3]Pipeline Data'!M15</f>
        <v>92.744482758620677</v>
      </c>
      <c r="O18" s="18">
        <f>'[3]Pipeline Data'!Y15</f>
        <v>87.952619999999996</v>
      </c>
      <c r="Q18" s="9"/>
      <c r="R18" s="20">
        <f>'[3]Pipeline Data'!V15</f>
        <v>84.398144827586208</v>
      </c>
      <c r="U18" s="20">
        <v>93.925799999999995</v>
      </c>
      <c r="W18" s="18">
        <f>'[3]Pipeline Data'!G15</f>
        <v>93.858099999999993</v>
      </c>
      <c r="X18" s="9"/>
      <c r="Y18" s="18">
        <f>'[3]Pipeline Data'!J15</f>
        <v>93.124827586206877</v>
      </c>
      <c r="Z18" s="9"/>
    </row>
    <row r="19" spans="1:26" x14ac:dyDescent="0.2">
      <c r="A19" t="s">
        <v>29</v>
      </c>
      <c r="D19" t="s">
        <v>30</v>
      </c>
      <c r="F19" s="18">
        <f>'[3]Pipeline Data'!P16</f>
        <v>6.9999758620689665</v>
      </c>
      <c r="I19" s="20">
        <f>'[3]Pipeline Data'!S16</f>
        <v>2.9965551724137933</v>
      </c>
      <c r="J19" s="9"/>
      <c r="L19" s="20">
        <f>'[3]Pipeline Data'!M16</f>
        <v>6.3431034482758637</v>
      </c>
      <c r="O19" s="18">
        <f>'[3]Pipeline Data'!Y16</f>
        <v>8.3755862068965499</v>
      </c>
      <c r="Q19" s="9"/>
      <c r="R19" s="20">
        <f>'[3]Pipeline Data'!V16</f>
        <v>11.778603448275863</v>
      </c>
      <c r="U19" s="20">
        <v>2.9041999999999999</v>
      </c>
      <c r="W19" s="18">
        <f>'[3]Pipeline Data'!G16</f>
        <v>4.6247999999999996</v>
      </c>
      <c r="X19" s="9"/>
      <c r="Y19" s="18">
        <f>'[3]Pipeline Data'!J16</f>
        <v>5.018679310344826</v>
      </c>
      <c r="Z19" s="9"/>
    </row>
    <row r="20" spans="1:26" x14ac:dyDescent="0.2">
      <c r="A20" t="s">
        <v>31</v>
      </c>
      <c r="D20" t="s">
        <v>32</v>
      </c>
      <c r="F20" s="18">
        <f>'[3]Pipeline Data'!P17</f>
        <v>0.32153793103448275</v>
      </c>
      <c r="I20" s="20">
        <f>'[3]Pipeline Data'!S17</f>
        <v>0.21851724137931033</v>
      </c>
      <c r="J20" s="9"/>
      <c r="L20" s="20">
        <f>'[3]Pipeline Data'!M17</f>
        <v>0.24068965517241381</v>
      </c>
      <c r="O20" s="18">
        <f>'[3]Pipeline Data'!Y17</f>
        <v>0.51610344827586208</v>
      </c>
      <c r="Q20" s="9"/>
      <c r="R20" s="20">
        <f>'[3]Pipeline Data'!V17</f>
        <v>0.5962310344827586</v>
      </c>
      <c r="U20" s="20">
        <v>0.56200000000000006</v>
      </c>
      <c r="W20" s="18">
        <f>'[3]Pipeline Data'!G17</f>
        <v>0.1258</v>
      </c>
      <c r="X20" s="9"/>
      <c r="Y20" s="18">
        <f>'[3]Pipeline Data'!J17</f>
        <v>0.29874827586206898</v>
      </c>
      <c r="Z20" s="9"/>
    </row>
    <row r="21" spans="1:26" x14ac:dyDescent="0.2">
      <c r="A21" t="s">
        <v>33</v>
      </c>
      <c r="D21" t="s">
        <v>34</v>
      </c>
      <c r="F21" s="18">
        <f>'[3]Pipeline Data'!P18</f>
        <v>1.400689655172414E-2</v>
      </c>
      <c r="I21" s="20">
        <f>'[3]Pipeline Data'!S18</f>
        <v>4.9686206896551725E-2</v>
      </c>
      <c r="J21" s="9"/>
      <c r="L21" s="20">
        <f>'[3]Pipeline Data'!M18</f>
        <v>3.7586206896551733E-2</v>
      </c>
      <c r="O21" s="18">
        <f>'[3]Pipeline Data'!Y18</f>
        <v>2.1137931034482766E-2</v>
      </c>
      <c r="Q21" s="9"/>
      <c r="R21" s="20">
        <f>'[3]Pipeline Data'!V18</f>
        <v>1.8779310344827584E-2</v>
      </c>
      <c r="U21" s="20">
        <v>6.8000000000000005E-2</v>
      </c>
      <c r="W21" s="18">
        <f>'[3]Pipeline Data'!G18</f>
        <v>1.9E-3</v>
      </c>
      <c r="X21" s="9"/>
      <c r="Y21" s="18">
        <f>'[3]Pipeline Data'!J18</f>
        <v>1.5013793103448273E-2</v>
      </c>
      <c r="Z21" s="9"/>
    </row>
    <row r="22" spans="1:26" x14ac:dyDescent="0.2">
      <c r="A22" t="s">
        <v>35</v>
      </c>
      <c r="D22" t="s">
        <v>34</v>
      </c>
      <c r="F22" s="18">
        <f>'[3]Pipeline Data'!P19</f>
        <v>2.5465517241379312E-2</v>
      </c>
      <c r="I22" s="20">
        <f>'[3]Pipeline Data'!S19</f>
        <v>3.229655172413793E-2</v>
      </c>
      <c r="J22" s="9"/>
      <c r="L22" s="20">
        <f>'[3]Pipeline Data'!M19</f>
        <v>4.0344827586206916E-2</v>
      </c>
      <c r="O22" s="18">
        <f>'[3]Pipeline Data'!Y19</f>
        <v>4.2275862068965532E-2</v>
      </c>
      <c r="Q22" s="9"/>
      <c r="R22" s="20">
        <f>'[3]Pipeline Data'!V19</f>
        <v>3.3831034482758621E-2</v>
      </c>
      <c r="U22" s="20">
        <v>9.35E-2</v>
      </c>
      <c r="W22" s="18">
        <f>'[3]Pipeline Data'!G19</f>
        <v>1.8E-3</v>
      </c>
      <c r="X22" s="9"/>
      <c r="Y22" s="18">
        <f>'[3]Pipeline Data'!J19</f>
        <v>2.8844827586206889E-2</v>
      </c>
      <c r="Z22" s="9"/>
    </row>
    <row r="23" spans="1:26" x14ac:dyDescent="0.2">
      <c r="A23" t="s">
        <v>36</v>
      </c>
      <c r="D23" t="s">
        <v>37</v>
      </c>
      <c r="F23" s="18">
        <f>'[3]Pipeline Data'!P20</f>
        <v>4.7137931034482751E-3</v>
      </c>
      <c r="I23" s="20">
        <f>'[3]Pipeline Data'!S20</f>
        <v>1.4406896551724136E-2</v>
      </c>
      <c r="J23" s="9"/>
      <c r="L23" s="20">
        <f>'[3]Pipeline Data'!M20</f>
        <v>1.0000000000000004E-2</v>
      </c>
      <c r="O23" s="18">
        <f>'[3]Pipeline Data'!Y20</f>
        <v>5.931034482758623E-3</v>
      </c>
      <c r="Q23" s="9"/>
      <c r="R23" s="20">
        <f>'[3]Pipeline Data'!V20</f>
        <v>3.5310344827586206E-3</v>
      </c>
      <c r="U23" s="20">
        <v>2.47E-2</v>
      </c>
      <c r="W23" s="18">
        <f>'[3]Pipeline Data'!G20</f>
        <v>0</v>
      </c>
      <c r="X23" s="9"/>
      <c r="Y23" s="18">
        <f>'[3]Pipeline Data'!J20</f>
        <v>5.3413793103448274E-3</v>
      </c>
      <c r="Z23" s="9"/>
    </row>
    <row r="24" spans="1:26" x14ac:dyDescent="0.2">
      <c r="A24" t="s">
        <v>38</v>
      </c>
      <c r="D24" t="s">
        <v>37</v>
      </c>
      <c r="F24" s="18">
        <f>'[3]Pipeline Data'!P21</f>
        <v>4.182758620689655E-3</v>
      </c>
      <c r="I24" s="20">
        <f>'[3]Pipeline Data'!S21</f>
        <v>6.3931034482758616E-3</v>
      </c>
      <c r="J24" s="9"/>
      <c r="L24" s="20">
        <f>'[3]Pipeline Data'!M21</f>
        <v>1.0000000000000004E-2</v>
      </c>
      <c r="O24" s="18">
        <f>'[3]Pipeline Data'!Y21</f>
        <v>6.0000000000000027E-3</v>
      </c>
      <c r="Q24" s="9"/>
      <c r="R24" s="20">
        <f>'[3]Pipeline Data'!V21</f>
        <v>3.6551724137931039E-3</v>
      </c>
      <c r="U24" s="20">
        <v>2.0400000000000001E-2</v>
      </c>
      <c r="W24" s="18">
        <f>'[3]Pipeline Data'!G21</f>
        <v>0</v>
      </c>
      <c r="X24" s="9"/>
      <c r="Y24" s="18">
        <f>'[3]Pipeline Data'!J21</f>
        <v>3.672413793103449E-3</v>
      </c>
      <c r="Z24" s="9"/>
    </row>
    <row r="25" spans="1:26" x14ac:dyDescent="0.2">
      <c r="A25" t="s">
        <v>39</v>
      </c>
      <c r="D25" t="s">
        <v>40</v>
      </c>
      <c r="F25" s="18">
        <f>'[3]Pipeline Data'!P22</f>
        <v>9.9551724137931039E-3</v>
      </c>
      <c r="I25" s="20">
        <f>'[3]Pipeline Data'!S22</f>
        <v>2.3099999999999999E-2</v>
      </c>
      <c r="J25" s="9"/>
      <c r="L25" s="20">
        <f>'[3]Pipeline Data'!M22</f>
        <v>0</v>
      </c>
      <c r="O25" s="18">
        <f>'[3]Pipeline Data'!Y22</f>
        <v>0</v>
      </c>
      <c r="Q25" s="9"/>
      <c r="R25" s="20">
        <f>'[3]Pipeline Data'!V22</f>
        <v>0</v>
      </c>
      <c r="U25" s="20">
        <v>3.0349999999999999E-2</v>
      </c>
      <c r="W25" s="18">
        <f>'[3]Pipeline Data'!G22</f>
        <v>0</v>
      </c>
      <c r="X25" s="9"/>
      <c r="Y25" s="18">
        <f>'[3]Pipeline Data'!J22</f>
        <v>9.3241379310344819E-3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'[3]Pipeline Data'!P23</f>
        <v>0</v>
      </c>
      <c r="I26" s="20">
        <f>'[3]Pipeline Data'!S23</f>
        <v>0</v>
      </c>
      <c r="J26" s="9"/>
      <c r="L26" s="20">
        <f>'[3]Pipeline Data'!M23</f>
        <v>0</v>
      </c>
      <c r="O26" s="18">
        <f>'[3]Pipeline Data'!Y23</f>
        <v>0</v>
      </c>
      <c r="Q26" s="9"/>
      <c r="R26" s="20">
        <f>'[3]Pipeline Data'!V23</f>
        <v>0</v>
      </c>
      <c r="U26" s="20">
        <v>0</v>
      </c>
      <c r="W26" s="18">
        <f>'[3]Pipeline Data'!G23</f>
        <v>1.61E-2</v>
      </c>
      <c r="X26" s="9"/>
      <c r="Y26" s="18">
        <f>'[3]Pipeline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'[3]Pipeline Data'!P24</f>
        <v>0</v>
      </c>
      <c r="I27" s="20">
        <f>'[3]Pipeline Data'!S24</f>
        <v>0</v>
      </c>
      <c r="J27" s="9"/>
      <c r="L27" s="20">
        <f>'[3]Pipeline Data'!M24</f>
        <v>0</v>
      </c>
      <c r="O27" s="18">
        <f>'[3]Pipeline Data'!Y24</f>
        <v>0</v>
      </c>
      <c r="Q27" s="9"/>
      <c r="R27" s="20">
        <f>'[3]Pipeline Data'!V24</f>
        <v>0</v>
      </c>
      <c r="U27" s="20">
        <v>0</v>
      </c>
      <c r="W27" s="18">
        <f>'[3]Pipeline Data'!G24</f>
        <v>0</v>
      </c>
      <c r="X27" s="9"/>
      <c r="Y27" s="18">
        <f>'[3]Pipeline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'[3]Pipeline Data'!P25</f>
        <v>0</v>
      </c>
      <c r="I28" s="20">
        <f>'[3]Pipeline Data'!S25</f>
        <v>0</v>
      </c>
      <c r="J28" s="9"/>
      <c r="L28" s="20">
        <f>'[3]Pipeline Data'!M25</f>
        <v>0</v>
      </c>
      <c r="O28" s="18">
        <f>'[3]Pipeline Data'!Y25</f>
        <v>0</v>
      </c>
      <c r="Q28" s="9"/>
      <c r="R28" s="20">
        <f>'[3]Pipeline Data'!V25</f>
        <v>0</v>
      </c>
      <c r="U28" s="20">
        <v>0</v>
      </c>
      <c r="W28" s="18">
        <f>'[3]Pipeline Data'!G25</f>
        <v>0</v>
      </c>
      <c r="X28" s="9"/>
      <c r="Y28" s="18">
        <f>'[3]Pipeline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'[3]Pipeline Data'!P26</f>
        <v>0</v>
      </c>
      <c r="I29" s="23">
        <f>'[3]Pipeline Data'!S26</f>
        <v>0</v>
      </c>
      <c r="J29" s="9"/>
      <c r="L29" s="23">
        <f>'[3]Pipeline Data'!M26</f>
        <v>0</v>
      </c>
      <c r="O29" s="22">
        <f>'[3]Pipeline Data'!Y26</f>
        <v>0</v>
      </c>
      <c r="Q29" s="9"/>
      <c r="R29" s="23">
        <f>'[3]Pipeline Data'!V26</f>
        <v>0</v>
      </c>
      <c r="U29" s="23">
        <v>0</v>
      </c>
      <c r="W29" s="22">
        <f>'[3]Pipeline Data'!G26</f>
        <v>0</v>
      </c>
      <c r="X29" s="9"/>
      <c r="Y29" s="22">
        <f>'[3]Pipeline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100</v>
      </c>
      <c r="G31" s="25" t="s">
        <v>24</v>
      </c>
      <c r="H31" s="25"/>
      <c r="I31" s="26">
        <f>SUM(I16:I29)</f>
        <v>99.999975862068951</v>
      </c>
      <c r="J31" s="27" t="s">
        <v>24</v>
      </c>
      <c r="K31" s="25"/>
      <c r="L31" s="26">
        <f>SUM(L16:L29)</f>
        <v>100.00241379310346</v>
      </c>
      <c r="M31" s="25" t="s">
        <v>24</v>
      </c>
      <c r="N31" s="25"/>
      <c r="O31" s="24">
        <f>SUM(O16:O29)</f>
        <v>99.999413103448262</v>
      </c>
      <c r="P31" s="25" t="s">
        <v>24</v>
      </c>
      <c r="Q31" s="27"/>
      <c r="R31" s="26">
        <f>SUM(R16:R29)</f>
        <v>99.999717241379301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100.00009999999999</v>
      </c>
      <c r="X31" s="27" t="s">
        <v>24</v>
      </c>
      <c r="Y31" s="24">
        <f>SUM(Y16:Y29)</f>
        <v>100.0001344827586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'[3]Pipeline Data'!P9</f>
        <v>1048.3688275862069</v>
      </c>
      <c r="G39" s="4"/>
      <c r="H39" s="4"/>
      <c r="I39" s="31">
        <f>'[3]Pipeline Data'!S9</f>
        <v>1024.5175172413794</v>
      </c>
      <c r="J39" s="6"/>
      <c r="K39" s="4"/>
      <c r="L39" s="31">
        <f>'[3]Pipeline Data'!M9</f>
        <v>1063.27</v>
      </c>
      <c r="M39" s="4"/>
      <c r="N39" s="4"/>
      <c r="O39" s="30">
        <f>'[3]Pipeline Data'!Y9</f>
        <v>1057.1575862068967</v>
      </c>
      <c r="P39" s="4"/>
      <c r="Q39" s="6"/>
      <c r="R39" s="31">
        <f>'[3]Pipeline Data'!V9</f>
        <v>1083.1379310344826</v>
      </c>
      <c r="S39" s="4"/>
      <c r="T39" s="4"/>
      <c r="U39" s="31">
        <v>1027.43</v>
      </c>
      <c r="V39" s="4"/>
      <c r="W39" s="30">
        <f>'[3]Pipeline Data'!G9</f>
        <v>1037.799</v>
      </c>
      <c r="X39" s="6"/>
      <c r="Y39" s="31">
        <f>'[3]Pipeline Data'!J9</f>
        <v>1043.8517241379309</v>
      </c>
      <c r="Z39" s="6"/>
    </row>
    <row r="40" spans="1:26" x14ac:dyDescent="0.2">
      <c r="C40" t="s">
        <v>54</v>
      </c>
      <c r="F40" s="32">
        <f>[3]HeatingValue!N26</f>
        <v>1045.49</v>
      </c>
      <c r="I40" s="33">
        <f>[3]HeatingValue!Q26</f>
        <v>1022.09</v>
      </c>
      <c r="J40" s="9"/>
      <c r="L40" s="33">
        <f>[3]HeatingValue!T26</f>
        <v>1060.73</v>
      </c>
      <c r="O40" s="32">
        <f>[3]HeatingValue!Z26</f>
        <v>1054.8399999999999</v>
      </c>
      <c r="Q40" s="9"/>
      <c r="R40" s="32">
        <f>[3]HeatingValue!W26</f>
        <v>1080.08</v>
      </c>
      <c r="U40" s="34">
        <v>1024.7</v>
      </c>
      <c r="W40" s="32">
        <f>[3]HeatingValue!K26</f>
        <v>1035.3800000000001</v>
      </c>
      <c r="X40" s="9"/>
      <c r="Y40" s="32">
        <f>[3]HeatingValue!E26</f>
        <v>1041.78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'[3]Pipeline Data'!P11</f>
        <v>0.60826896551724141</v>
      </c>
      <c r="G44" s="36"/>
      <c r="H44" s="36"/>
      <c r="I44" s="36">
        <f>'[3]Pipeline Data'!S11</f>
        <v>0.58872758620689658</v>
      </c>
      <c r="J44" s="37"/>
      <c r="K44" s="36"/>
      <c r="L44" s="36">
        <f>'[3]Pipeline Data'!M11</f>
        <v>0.59172413793103451</v>
      </c>
      <c r="M44" s="36"/>
      <c r="N44" s="36"/>
      <c r="O44" s="35">
        <f>'[3]Pipeline Data'!Y11</f>
        <v>0.61820689655172412</v>
      </c>
      <c r="P44" s="36"/>
      <c r="Q44" s="37"/>
      <c r="R44" s="36">
        <f>'[3]Pipeline Data'!V11</f>
        <v>0.6371827586206894</v>
      </c>
      <c r="S44" s="36"/>
      <c r="T44" s="36"/>
      <c r="U44" s="36">
        <v>0.95437700000000003</v>
      </c>
      <c r="V44" s="36"/>
      <c r="W44" s="35">
        <f>'[3]Pipeline Data'!G11</f>
        <v>0.58660000000000001</v>
      </c>
      <c r="X44" s="9"/>
      <c r="Y44" s="36">
        <f>'[3]Pipeline Data'!J11</f>
        <v>0.59241724137931029</v>
      </c>
      <c r="Z44" s="9"/>
    </row>
    <row r="45" spans="1:26" ht="13.5" thickBot="1" x14ac:dyDescent="0.25">
      <c r="C45" t="s">
        <v>57</v>
      </c>
      <c r="F45" s="38">
        <f>[3]SpecGravity!I25</f>
        <v>0.60644199999999993</v>
      </c>
      <c r="G45" s="25"/>
      <c r="H45" s="25"/>
      <c r="I45" s="39">
        <f>[3]SpecGravity!L25</f>
        <v>0.5872170000000001</v>
      </c>
      <c r="J45" s="27"/>
      <c r="K45" s="25"/>
      <c r="L45" s="39">
        <f>[3]SpecGravity!O25</f>
        <v>0.59189900000000006</v>
      </c>
      <c r="M45" s="25"/>
      <c r="N45" s="25"/>
      <c r="O45" s="38">
        <f>[3]SpecGravity!U25</f>
        <v>0.61671900000000002</v>
      </c>
      <c r="P45" s="25"/>
      <c r="Q45" s="27"/>
      <c r="R45" s="39">
        <f>[3]SpecGravity!R25</f>
        <v>0.63533799999999996</v>
      </c>
      <c r="S45" s="25"/>
      <c r="T45" s="25"/>
      <c r="U45" s="39">
        <v>0.591866</v>
      </c>
      <c r="V45" s="25"/>
      <c r="W45" s="38">
        <f>[3]SpecGravity!G25</f>
        <v>0.58517600000000003</v>
      </c>
      <c r="X45" s="27"/>
      <c r="Y45" s="39">
        <f>[3]SpecGravity!E25</f>
        <v>0.59120200000000001</v>
      </c>
      <c r="Z45" s="27"/>
    </row>
    <row r="46" spans="1:26" ht="11.25" customHeight="1" x14ac:dyDescent="0.2">
      <c r="Y46" s="40"/>
    </row>
    <row r="47" spans="1:26" x14ac:dyDescent="0.2">
      <c r="A47" s="41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</mergeCells>
  <phoneticPr fontId="1" type="noConversion"/>
  <pageMargins left="0.45" right="0.43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45383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74" t="s">
        <v>8</v>
      </c>
      <c r="Z7" s="75"/>
    </row>
    <row r="8" spans="1:27" x14ac:dyDescent="0.2">
      <c r="F8" s="71" t="s">
        <v>9</v>
      </c>
      <c r="G8" s="73"/>
      <c r="H8" s="45"/>
      <c r="I8" s="73" t="s">
        <v>9</v>
      </c>
      <c r="J8" s="72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71" t="s">
        <v>14</v>
      </c>
      <c r="Z9" s="72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('[4]Pipeline Data'!F7)-1</f>
        <v>45382</v>
      </c>
      <c r="G12" s="64"/>
      <c r="I12" s="64">
        <f>('[4]Pipeline Data'!F7)-1</f>
        <v>45382</v>
      </c>
      <c r="J12" s="65"/>
      <c r="K12" s="66">
        <f>('[4]Pipeline Data'!F7)-1</f>
        <v>45382</v>
      </c>
      <c r="L12" s="67"/>
      <c r="M12" s="67"/>
      <c r="N12" s="68"/>
      <c r="O12" s="66">
        <f>('[4]Pipeline Data'!F7)-1</f>
        <v>45382</v>
      </c>
      <c r="P12" s="67"/>
      <c r="Q12" s="68"/>
      <c r="R12" s="66">
        <f>('[4]Pipeline Data'!F7)-1</f>
        <v>45382</v>
      </c>
      <c r="S12" s="67"/>
      <c r="T12" s="68"/>
      <c r="U12" s="16" t="s">
        <v>14</v>
      </c>
      <c r="V12" s="16" t="s">
        <v>14</v>
      </c>
      <c r="W12" s="67">
        <f>K12</f>
        <v>45382</v>
      </c>
      <c r="X12" s="68"/>
      <c r="Y12" s="66">
        <f>('[4]Pipeline Data'!F7)-1</f>
        <v>45382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71" t="s">
        <v>19</v>
      </c>
      <c r="L13" s="73"/>
      <c r="M13" s="73"/>
      <c r="N13" s="72"/>
      <c r="O13" s="71" t="s">
        <v>19</v>
      </c>
      <c r="P13" s="73"/>
      <c r="Q13" s="72"/>
      <c r="R13" s="71" t="s">
        <v>19</v>
      </c>
      <c r="S13" s="73"/>
      <c r="T13" s="73"/>
      <c r="W13" s="71" t="s">
        <v>19</v>
      </c>
      <c r="X13" s="72"/>
      <c r="Y13" s="71" t="s">
        <v>19</v>
      </c>
      <c r="Z13" s="72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'[4]Pipeline Data'!P13</f>
        <v>1.6708161290322578</v>
      </c>
      <c r="G16" s="19" t="s">
        <v>24</v>
      </c>
      <c r="I16" s="20">
        <f>'[4]Pipeline Data'!S13</f>
        <v>0.56267741935483861</v>
      </c>
      <c r="J16" s="21" t="s">
        <v>24</v>
      </c>
      <c r="L16" s="20">
        <f>'[4]Pipeline Data'!M13</f>
        <v>0.29677419354838697</v>
      </c>
      <c r="M16" s="19" t="s">
        <v>24</v>
      </c>
      <c r="O16" s="18">
        <f>'[4]Pipeline Data'!Y13</f>
        <v>2.6017741935483873</v>
      </c>
      <c r="P16" s="19" t="s">
        <v>24</v>
      </c>
      <c r="Q16" s="9"/>
      <c r="R16" s="20">
        <f>'[4]Pipeline Data'!V13</f>
        <v>2.776813793103448</v>
      </c>
      <c r="S16" s="19" t="s">
        <v>24</v>
      </c>
      <c r="U16" s="20">
        <v>1.4158599999999999</v>
      </c>
      <c r="V16" s="19" t="s">
        <v>24</v>
      </c>
      <c r="W16" s="18">
        <f>'[4]Pipeline Data'!G13</f>
        <v>0.98150000000000004</v>
      </c>
      <c r="X16" s="21" t="s">
        <v>24</v>
      </c>
      <c r="Y16" s="18">
        <f>'[4]Pipeline Data'!J13</f>
        <v>0.98773870967741928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'[4]Pipeline Data'!P14</f>
        <v>0.75262903225806443</v>
      </c>
      <c r="I17" s="20">
        <f>'[4]Pipeline Data'!S14</f>
        <v>1.2890290322580644</v>
      </c>
      <c r="J17" s="9"/>
      <c r="L17" s="20">
        <f>'[4]Pipeline Data'!M14</f>
        <v>0.23967741935483872</v>
      </c>
      <c r="O17" s="18">
        <f>'[4]Pipeline Data'!Y14</f>
        <v>0.56796774193548372</v>
      </c>
      <c r="Q17" s="9"/>
      <c r="R17" s="20">
        <f>'[4]Pipeline Data'!V14</f>
        <v>1.0615724137931033</v>
      </c>
      <c r="U17" s="20">
        <v>0.95437700000000003</v>
      </c>
      <c r="W17" s="18">
        <f>'[4]Pipeline Data'!G14</f>
        <v>0.4259</v>
      </c>
      <c r="X17" s="9"/>
      <c r="Y17" s="18">
        <f>'[4]Pipeline Data'!J14</f>
        <v>0.53769354838709671</v>
      </c>
      <c r="Z17" s="9"/>
    </row>
    <row r="18" spans="1:26" x14ac:dyDescent="0.2">
      <c r="A18" t="s">
        <v>27</v>
      </c>
      <c r="D18" t="s">
        <v>28</v>
      </c>
      <c r="F18" s="18">
        <f>'[4]Pipeline Data'!P15</f>
        <v>91.666164516129029</v>
      </c>
      <c r="I18" s="20">
        <f>'[4]Pipeline Data'!S15</f>
        <v>94.909316129032248</v>
      </c>
      <c r="J18" s="9"/>
      <c r="L18" s="20">
        <f>'[4]Pipeline Data'!M15</f>
        <v>92.600322580645184</v>
      </c>
      <c r="O18" s="18">
        <f>'[4]Pipeline Data'!Y15</f>
        <v>88.549160000000001</v>
      </c>
      <c r="Q18" s="9"/>
      <c r="R18" s="20">
        <f>'[4]Pipeline Data'!V15</f>
        <v>78.956603400000006</v>
      </c>
      <c r="U18" s="20">
        <v>93.925799999999995</v>
      </c>
      <c r="W18" s="18">
        <f>'[4]Pipeline Data'!G15</f>
        <v>93.341499999999996</v>
      </c>
      <c r="X18" s="9"/>
      <c r="Y18" s="18">
        <f>'[4]Pipeline Data'!J15</f>
        <v>92.92627419354838</v>
      </c>
      <c r="Z18" s="9"/>
    </row>
    <row r="19" spans="1:26" x14ac:dyDescent="0.2">
      <c r="A19" t="s">
        <v>29</v>
      </c>
      <c r="D19" t="s">
        <v>30</v>
      </c>
      <c r="F19" s="18">
        <f>'[4]Pipeline Data'!P16</f>
        <v>5.4651225806451604</v>
      </c>
      <c r="I19" s="20">
        <f>'[4]Pipeline Data'!S16</f>
        <v>2.8836225806451616</v>
      </c>
      <c r="J19" s="9"/>
      <c r="L19" s="20">
        <f>'[4]Pipeline Data'!M16</f>
        <v>6.5254838709677419</v>
      </c>
      <c r="O19" s="18">
        <f>'[4]Pipeline Data'!Y16</f>
        <v>7.7407419354838698</v>
      </c>
      <c r="Q19" s="9"/>
      <c r="R19" s="20">
        <f>'[4]Pipeline Data'!V16</f>
        <v>16.343958620689651</v>
      </c>
      <c r="U19" s="20">
        <v>2.9041999999999999</v>
      </c>
      <c r="W19" s="18">
        <f>'[4]Pipeline Data'!G16</f>
        <v>5.1013000000000002</v>
      </c>
      <c r="X19" s="9"/>
      <c r="Y19" s="18">
        <f>'[4]Pipeline Data'!J16</f>
        <v>5.1244677419354829</v>
      </c>
      <c r="Z19" s="9"/>
    </row>
    <row r="20" spans="1:26" x14ac:dyDescent="0.2">
      <c r="A20" t="s">
        <v>31</v>
      </c>
      <c r="D20" t="s">
        <v>32</v>
      </c>
      <c r="F20" s="18">
        <f>'[4]Pipeline Data'!P17</f>
        <v>0.36609677419354847</v>
      </c>
      <c r="I20" s="20">
        <f>'[4]Pipeline Data'!S17</f>
        <v>0.22015483870967748</v>
      </c>
      <c r="J20" s="9"/>
      <c r="L20" s="20">
        <f>'[4]Pipeline Data'!M17</f>
        <v>0.24032258064516138</v>
      </c>
      <c r="O20" s="18">
        <f>'[4]Pipeline Data'!Y17</f>
        <v>0.46887096774193543</v>
      </c>
      <c r="Q20" s="9"/>
      <c r="R20" s="20">
        <f>'[4]Pipeline Data'!V17</f>
        <v>0.80045172413793109</v>
      </c>
      <c r="U20" s="20">
        <v>0.56200000000000006</v>
      </c>
      <c r="W20" s="18">
        <f>'[4]Pipeline Data'!G17</f>
        <v>0.12989999999999999</v>
      </c>
      <c r="X20" s="9"/>
      <c r="Y20" s="18">
        <f>'[4]Pipeline Data'!J17</f>
        <v>0.34798709677419365</v>
      </c>
      <c r="Z20" s="9"/>
    </row>
    <row r="21" spans="1:26" x14ac:dyDescent="0.2">
      <c r="A21" t="s">
        <v>33</v>
      </c>
      <c r="D21" t="s">
        <v>34</v>
      </c>
      <c r="F21" s="18">
        <f>'[4]Pipeline Data'!P18</f>
        <v>1.9222580645161285E-2</v>
      </c>
      <c r="I21" s="20">
        <f>'[4]Pipeline Data'!S18</f>
        <v>5.1935483870967733E-2</v>
      </c>
      <c r="J21" s="9"/>
      <c r="L21" s="20">
        <f>'[4]Pipeline Data'!M18</f>
        <v>3.8064516129032278E-2</v>
      </c>
      <c r="O21" s="18">
        <f>'[4]Pipeline Data'!Y18</f>
        <v>1.8225806451612907E-2</v>
      </c>
      <c r="Q21" s="9"/>
      <c r="R21" s="20">
        <f>'[4]Pipeline Data'!V18</f>
        <v>1.9824137931034484E-2</v>
      </c>
      <c r="U21" s="20">
        <v>6.8000000000000005E-2</v>
      </c>
      <c r="W21" s="18">
        <f>'[4]Pipeline Data'!G18</f>
        <v>2E-3</v>
      </c>
      <c r="X21" s="9"/>
      <c r="Y21" s="18">
        <f>'[4]Pipeline Data'!J18</f>
        <v>1.6348387096774192E-2</v>
      </c>
      <c r="Z21" s="9"/>
    </row>
    <row r="22" spans="1:26" x14ac:dyDescent="0.2">
      <c r="A22" t="s">
        <v>35</v>
      </c>
      <c r="D22" t="s">
        <v>34</v>
      </c>
      <c r="F22" s="18">
        <f>'[4]Pipeline Data'!P19</f>
        <v>3.6470967741935478E-2</v>
      </c>
      <c r="I22" s="20">
        <f>'[4]Pipeline Data'!S19</f>
        <v>3.5229032258064528E-2</v>
      </c>
      <c r="J22" s="9"/>
      <c r="L22" s="20">
        <f>'[4]Pipeline Data'!M19</f>
        <v>4.0645161290322598E-2</v>
      </c>
      <c r="O22" s="18">
        <f>'[4]Pipeline Data'!Y19</f>
        <v>3.8193548387096779E-2</v>
      </c>
      <c r="Q22" s="9"/>
      <c r="R22" s="20">
        <f>'[4]Pipeline Data'!V19</f>
        <v>3.8989655172413804E-2</v>
      </c>
      <c r="U22" s="20">
        <v>9.35E-2</v>
      </c>
      <c r="W22" s="18">
        <f>'[4]Pipeline Data'!G19</f>
        <v>1.8E-3</v>
      </c>
      <c r="X22" s="9"/>
      <c r="Y22" s="18">
        <f>'[4]Pipeline Data'!J19</f>
        <v>3.2429032258064511E-2</v>
      </c>
      <c r="Z22" s="9"/>
    </row>
    <row r="23" spans="1:26" x14ac:dyDescent="0.2">
      <c r="A23" t="s">
        <v>36</v>
      </c>
      <c r="D23" t="s">
        <v>37</v>
      </c>
      <c r="F23" s="18">
        <f>'[4]Pipeline Data'!P20</f>
        <v>6.2903225806451605E-3</v>
      </c>
      <c r="I23" s="20">
        <f>'[4]Pipeline Data'!S20</f>
        <v>1.6045161290322577E-2</v>
      </c>
      <c r="J23" s="9"/>
      <c r="L23" s="20">
        <f>'[4]Pipeline Data'!M20</f>
        <v>1.0322580645161294E-2</v>
      </c>
      <c r="O23" s="18">
        <f>'[4]Pipeline Data'!Y20</f>
        <v>5.2580645161290351E-3</v>
      </c>
      <c r="Q23" s="9"/>
      <c r="R23" s="20">
        <f>'[4]Pipeline Data'!V20</f>
        <v>2.358620689655172E-3</v>
      </c>
      <c r="U23" s="20">
        <v>2.47E-2</v>
      </c>
      <c r="W23" s="18">
        <f>'[4]Pipeline Data'!G20</f>
        <v>0</v>
      </c>
      <c r="X23" s="9"/>
      <c r="Y23" s="18">
        <f>'[4]Pipeline Data'!J20</f>
        <v>1.0274193548387097E-2</v>
      </c>
      <c r="Z23" s="9"/>
    </row>
    <row r="24" spans="1:26" x14ac:dyDescent="0.2">
      <c r="A24" t="s">
        <v>38</v>
      </c>
      <c r="D24" t="s">
        <v>37</v>
      </c>
      <c r="F24" s="18">
        <f>'[4]Pipeline Data'!P21</f>
        <v>5.9387096774193536E-3</v>
      </c>
      <c r="I24" s="20">
        <f>'[4]Pipeline Data'!S21</f>
        <v>7.3516129032258062E-3</v>
      </c>
      <c r="J24" s="9"/>
      <c r="L24" s="20">
        <f>'[4]Pipeline Data'!M21</f>
        <v>1.1290322580645164E-2</v>
      </c>
      <c r="O24" s="18">
        <f>'[4]Pipeline Data'!Y21</f>
        <v>5.8709677419354874E-3</v>
      </c>
      <c r="Q24" s="9"/>
      <c r="R24" s="20">
        <f>'[4]Pipeline Data'!V21</f>
        <v>2.4896551724137937E-3</v>
      </c>
      <c r="U24" s="20">
        <v>2.0400000000000001E-2</v>
      </c>
      <c r="W24" s="18">
        <f>'[4]Pipeline Data'!G21</f>
        <v>0</v>
      </c>
      <c r="X24" s="9"/>
      <c r="Y24" s="18">
        <f>'[4]Pipeline Data'!J21</f>
        <v>5.5451612903225801E-3</v>
      </c>
      <c r="Z24" s="9"/>
    </row>
    <row r="25" spans="1:26" x14ac:dyDescent="0.2">
      <c r="A25" t="s">
        <v>39</v>
      </c>
      <c r="D25" t="s">
        <v>40</v>
      </c>
      <c r="F25" s="18">
        <f>'[4]Pipeline Data'!P22</f>
        <v>1.1232258064516127E-2</v>
      </c>
      <c r="I25" s="20">
        <f>'[4]Pipeline Data'!S22</f>
        <v>2.4641935483870968E-2</v>
      </c>
      <c r="J25" s="9"/>
      <c r="L25" s="20">
        <f>'[4]Pipeline Data'!M22</f>
        <v>0</v>
      </c>
      <c r="O25" s="18">
        <f>'[4]Pipeline Data'!Y22</f>
        <v>0</v>
      </c>
      <c r="Q25" s="9"/>
      <c r="R25" s="20">
        <f>'[4]Pipeline Data'!V22</f>
        <v>3.7586206896551714E-4</v>
      </c>
      <c r="U25" s="20">
        <v>3.0349999999999999E-2</v>
      </c>
      <c r="W25" s="18">
        <f>'[4]Pipeline Data'!G22</f>
        <v>0</v>
      </c>
      <c r="X25" s="9"/>
      <c r="Y25" s="18">
        <f>'[4]Pipeline Data'!J22</f>
        <v>1.1199999999999998E-2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'[4]Pipeline Data'!P23</f>
        <v>0</v>
      </c>
      <c r="I26" s="20">
        <f>'[4]Pipeline Data'!S23</f>
        <v>0</v>
      </c>
      <c r="J26" s="9"/>
      <c r="L26" s="20">
        <f>'[4]Pipeline Data'!M23</f>
        <v>0</v>
      </c>
      <c r="O26" s="18">
        <f>'[4]Pipeline Data'!Y23</f>
        <v>0</v>
      </c>
      <c r="Q26" s="9"/>
      <c r="R26" s="20">
        <f>'[4]Pipeline Data'!V23</f>
        <v>0</v>
      </c>
      <c r="U26" s="20">
        <v>0</v>
      </c>
      <c r="W26" s="18">
        <f>'[4]Pipeline Data'!G23</f>
        <v>1.61E-2</v>
      </c>
      <c r="X26" s="9"/>
      <c r="Y26" s="18">
        <f>'[4]Pipeline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'[4]Pipeline Data'!P24</f>
        <v>0</v>
      </c>
      <c r="I27" s="20">
        <f>'[4]Pipeline Data'!S24</f>
        <v>0</v>
      </c>
      <c r="J27" s="9"/>
      <c r="L27" s="20">
        <f>'[4]Pipeline Data'!M24</f>
        <v>0</v>
      </c>
      <c r="O27" s="18">
        <f>'[4]Pipeline Data'!Y24</f>
        <v>0</v>
      </c>
      <c r="Q27" s="9"/>
      <c r="R27" s="20">
        <f>'[4]Pipeline Data'!V24</f>
        <v>0</v>
      </c>
      <c r="U27" s="20">
        <v>0</v>
      </c>
      <c r="W27" s="18">
        <f>'[4]Pipeline Data'!G24</f>
        <v>0</v>
      </c>
      <c r="X27" s="9"/>
      <c r="Y27" s="18">
        <f>'[4]Pipeline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'[4]Pipeline Data'!P25</f>
        <v>0</v>
      </c>
      <c r="I28" s="20">
        <f>'[4]Pipeline Data'!S25</f>
        <v>0</v>
      </c>
      <c r="J28" s="9"/>
      <c r="L28" s="20">
        <f>'[4]Pipeline Data'!M25</f>
        <v>0</v>
      </c>
      <c r="O28" s="18">
        <f>'[4]Pipeline Data'!Y25</f>
        <v>0</v>
      </c>
      <c r="Q28" s="9"/>
      <c r="R28" s="20">
        <f>'[4]Pipeline Data'!V25</f>
        <v>0</v>
      </c>
      <c r="U28" s="20">
        <v>0</v>
      </c>
      <c r="W28" s="18">
        <f>'[4]Pipeline Data'!G25</f>
        <v>0</v>
      </c>
      <c r="X28" s="9"/>
      <c r="Y28" s="18">
        <f>'[4]Pipeline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'[4]Pipeline Data'!P26</f>
        <v>0</v>
      </c>
      <c r="I29" s="23">
        <f>'[4]Pipeline Data'!S26</f>
        <v>0</v>
      </c>
      <c r="J29" s="9"/>
      <c r="L29" s="23">
        <f>'[4]Pipeline Data'!M26</f>
        <v>0</v>
      </c>
      <c r="O29" s="22">
        <f>'[4]Pipeline Data'!Y26</f>
        <v>0</v>
      </c>
      <c r="Q29" s="9"/>
      <c r="R29" s="23">
        <f>'[4]Pipeline Data'!V26</f>
        <v>0</v>
      </c>
      <c r="U29" s="23">
        <v>0</v>
      </c>
      <c r="W29" s="22">
        <f>'[4]Pipeline Data'!G26</f>
        <v>0</v>
      </c>
      <c r="X29" s="9"/>
      <c r="Y29" s="22">
        <f>'[4]Pipeline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99.999983870967725</v>
      </c>
      <c r="G31" s="25" t="s">
        <v>24</v>
      </c>
      <c r="H31" s="25"/>
      <c r="I31" s="26">
        <f>SUM(I16:I29)</f>
        <v>100.00000322580642</v>
      </c>
      <c r="J31" s="27" t="s">
        <v>24</v>
      </c>
      <c r="K31" s="25"/>
      <c r="L31" s="26">
        <f>SUM(L16:L29)</f>
        <v>100.00290322580648</v>
      </c>
      <c r="M31" s="25" t="s">
        <v>24</v>
      </c>
      <c r="N31" s="25"/>
      <c r="O31" s="24">
        <f>SUM(O16:O29)</f>
        <v>99.996063225806452</v>
      </c>
      <c r="P31" s="25" t="s">
        <v>24</v>
      </c>
      <c r="Q31" s="27"/>
      <c r="R31" s="26">
        <f>SUM(R16:R29)</f>
        <v>100.00343788275862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99.999999999999986</v>
      </c>
      <c r="X31" s="27" t="s">
        <v>24</v>
      </c>
      <c r="Y31" s="24">
        <f>SUM(Y16:Y29)</f>
        <v>99.999958064516122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'[4]Pipeline Data'!P9</f>
        <v>1039.3312580645161</v>
      </c>
      <c r="G39" s="4"/>
      <c r="H39" s="4"/>
      <c r="I39" s="31">
        <f>'[4]Pipeline Data'!S9</f>
        <v>1024.7580322580645</v>
      </c>
      <c r="J39" s="6"/>
      <c r="K39" s="4"/>
      <c r="L39" s="31">
        <f>'[4]Pipeline Data'!M9</f>
        <v>1065.0051612903228</v>
      </c>
      <c r="M39" s="4"/>
      <c r="N39" s="4"/>
      <c r="O39" s="30">
        <f>'[4]Pipeline Data'!Y9</f>
        <v>1050.5177419354841</v>
      </c>
      <c r="P39" s="4"/>
      <c r="Q39" s="6"/>
      <c r="R39" s="31">
        <f>'[4]Pipeline Data'!V9</f>
        <v>1113.4724137931037</v>
      </c>
      <c r="S39" s="4"/>
      <c r="T39" s="4"/>
      <c r="U39" s="31">
        <v>1027.43</v>
      </c>
      <c r="V39" s="4"/>
      <c r="W39" s="30">
        <f>'[4]Pipeline Data'!G9</f>
        <v>1041.1569999999999</v>
      </c>
      <c r="X39" s="6"/>
      <c r="Y39" s="31">
        <f>'[4]Pipeline Data'!J9</f>
        <v>1045.5129032258067</v>
      </c>
      <c r="Z39" s="6"/>
    </row>
    <row r="40" spans="1:26" x14ac:dyDescent="0.2">
      <c r="C40" t="s">
        <v>54</v>
      </c>
      <c r="F40" s="32">
        <f>[4]HeatingValue!N26</f>
        <v>1037.58</v>
      </c>
      <c r="I40" s="33">
        <f>[4]HeatingValue!Q26</f>
        <v>1022.52</v>
      </c>
      <c r="J40" s="9"/>
      <c r="L40" s="33">
        <f>[4]HeatingValue!T26</f>
        <v>1062.69</v>
      </c>
      <c r="O40" s="32">
        <f>[4]HeatingValue!Z26</f>
        <v>1048.3</v>
      </c>
      <c r="Q40" s="9"/>
      <c r="R40" s="32">
        <f>[4]HeatingValue!W26</f>
        <v>1111.26</v>
      </c>
      <c r="U40" s="34">
        <v>1024.7</v>
      </c>
      <c r="W40" s="32">
        <f>[4]HeatingValue!K26</f>
        <v>1038.6199999999999</v>
      </c>
      <c r="X40" s="9"/>
      <c r="Y40" s="32">
        <f>[4]HeatingValue!E26</f>
        <v>1043.29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'[4]Pipeline Data'!P11</f>
        <v>0.60053548387096767</v>
      </c>
      <c r="G44" s="36"/>
      <c r="H44" s="36"/>
      <c r="I44" s="36">
        <f>'[4]Pipeline Data'!S11</f>
        <v>0.58819677419354854</v>
      </c>
      <c r="J44" s="37"/>
      <c r="K44" s="36"/>
      <c r="L44" s="36">
        <f>'[4]Pipeline Data'!M11</f>
        <v>0.59225806451612906</v>
      </c>
      <c r="M44" s="36"/>
      <c r="N44" s="36"/>
      <c r="O44" s="35">
        <f>'[4]Pipeline Data'!Y11</f>
        <v>0.61451612903225816</v>
      </c>
      <c r="P44" s="36"/>
      <c r="Q44" s="37"/>
      <c r="R44" s="36">
        <f>'[4]Pipeline Data'!V11</f>
        <v>0.66437931034482756</v>
      </c>
      <c r="S44" s="36"/>
      <c r="T44" s="36"/>
      <c r="U44" s="36">
        <v>0.95437700000000003</v>
      </c>
      <c r="V44" s="36"/>
      <c r="W44" s="35">
        <f>'[4]Pipeline Data'!G11</f>
        <v>0.58909999999999996</v>
      </c>
      <c r="X44" s="9"/>
      <c r="Y44" s="36">
        <f>'[4]Pipeline Data'!J11</f>
        <v>0.59378709677419361</v>
      </c>
      <c r="Z44" s="9"/>
    </row>
    <row r="45" spans="1:26" ht="13.5" thickBot="1" x14ac:dyDescent="0.25">
      <c r="C45" t="s">
        <v>57</v>
      </c>
      <c r="F45" s="38">
        <f>[4]SpecGravity!I25</f>
        <v>0.59941200000000006</v>
      </c>
      <c r="G45" s="25"/>
      <c r="H45" s="25"/>
      <c r="I45" s="39">
        <f>[4]SpecGravity!L25</f>
        <v>0.58681000000000005</v>
      </c>
      <c r="J45" s="27"/>
      <c r="K45" s="25"/>
      <c r="L45" s="39">
        <f>[4]SpecGravity!O25</f>
        <v>0.59269499999999997</v>
      </c>
      <c r="M45" s="25"/>
      <c r="N45" s="25"/>
      <c r="O45" s="38">
        <f>[4]SpecGravity!U25</f>
        <v>0.613178</v>
      </c>
      <c r="P45" s="25"/>
      <c r="Q45" s="27"/>
      <c r="R45" s="39">
        <f>[4]SpecGravity!R25</f>
        <v>0.66303599999999985</v>
      </c>
      <c r="S45" s="25"/>
      <c r="T45" s="25"/>
      <c r="U45" s="39">
        <v>0.591866</v>
      </c>
      <c r="V45" s="25"/>
      <c r="W45" s="38">
        <f>[4]SpecGravity!G25</f>
        <v>0.58766499999999999</v>
      </c>
      <c r="X45" s="27"/>
      <c r="Y45" s="39">
        <f>[4]SpecGravity!E25</f>
        <v>0.59248699999999999</v>
      </c>
      <c r="Z45" s="27"/>
    </row>
    <row r="46" spans="1:26" ht="11.25" customHeight="1" x14ac:dyDescent="0.2">
      <c r="Y46" s="40"/>
    </row>
    <row r="47" spans="1:26" x14ac:dyDescent="0.2">
      <c r="A47" s="46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</mergeCells>
  <phoneticPr fontId="1" type="noConversion"/>
  <pageMargins left="0.75" right="0.75" top="1" bottom="1" header="0.5" footer="0.5"/>
  <pageSetup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52"/>
  <sheetViews>
    <sheetView zoomScaleNormal="100"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45413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74" t="s">
        <v>8</v>
      </c>
      <c r="Z7" s="75"/>
    </row>
    <row r="8" spans="1:27" x14ac:dyDescent="0.2">
      <c r="F8" s="71" t="s">
        <v>9</v>
      </c>
      <c r="G8" s="73"/>
      <c r="H8" s="45"/>
      <c r="I8" s="73" t="s">
        <v>9</v>
      </c>
      <c r="J8" s="72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71" t="s">
        <v>14</v>
      </c>
      <c r="Z9" s="72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('[5]Pipeline Data'!F7)-1</f>
        <v>45412</v>
      </c>
      <c r="G12" s="64"/>
      <c r="I12" s="64">
        <f>('[5]Pipeline Data'!F7)-1</f>
        <v>45412</v>
      </c>
      <c r="J12" s="65"/>
      <c r="K12" s="66">
        <f>('[5]Pipeline Data'!F7)-1</f>
        <v>45412</v>
      </c>
      <c r="L12" s="67"/>
      <c r="M12" s="67"/>
      <c r="N12" s="68"/>
      <c r="O12" s="66">
        <f>('[5]Pipeline Data'!F7)-1</f>
        <v>45412</v>
      </c>
      <c r="P12" s="67"/>
      <c r="Q12" s="68"/>
      <c r="R12" s="66">
        <f>('[5]Pipeline Data'!F7)-1</f>
        <v>45412</v>
      </c>
      <c r="S12" s="67"/>
      <c r="T12" s="68"/>
      <c r="U12" s="16" t="s">
        <v>14</v>
      </c>
      <c r="V12" s="16" t="s">
        <v>14</v>
      </c>
      <c r="W12" s="67">
        <f>K12</f>
        <v>45412</v>
      </c>
      <c r="X12" s="68"/>
      <c r="Y12" s="66">
        <f>('[5]Pipeline Data'!F7)-1</f>
        <v>45412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71" t="s">
        <v>19</v>
      </c>
      <c r="L13" s="73"/>
      <c r="M13" s="73"/>
      <c r="N13" s="72"/>
      <c r="O13" s="71" t="s">
        <v>19</v>
      </c>
      <c r="P13" s="73"/>
      <c r="Q13" s="72"/>
      <c r="R13" s="71" t="s">
        <v>19</v>
      </c>
      <c r="S13" s="73"/>
      <c r="T13" s="73"/>
      <c r="W13" s="71" t="s">
        <v>19</v>
      </c>
      <c r="X13" s="72"/>
      <c r="Y13" s="71" t="s">
        <v>19</v>
      </c>
      <c r="Z13" s="72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'[5]Pipeline Data'!P13</f>
        <v>2.0967333333333333</v>
      </c>
      <c r="G16" s="19" t="s">
        <v>24</v>
      </c>
      <c r="I16" s="20">
        <f>'[5]Pipeline Data'!S13</f>
        <v>0.40915666666666672</v>
      </c>
      <c r="J16" s="21" t="s">
        <v>24</v>
      </c>
      <c r="L16" s="20">
        <f>'[5]Pipeline Data'!M13</f>
        <v>0.33433333333333326</v>
      </c>
      <c r="M16" s="19" t="s">
        <v>24</v>
      </c>
      <c r="O16" s="18">
        <f>'[5]Pipeline Data'!Y13</f>
        <v>2.3298000000000001</v>
      </c>
      <c r="P16" s="19" t="s">
        <v>24</v>
      </c>
      <c r="Q16" s="9"/>
      <c r="R16" s="20">
        <f>'[5]Pipeline Data'!V13</f>
        <v>2.723168965517242</v>
      </c>
      <c r="S16" s="19" t="s">
        <v>24</v>
      </c>
      <c r="U16" s="20">
        <v>1.4158599999999999</v>
      </c>
      <c r="V16" s="19" t="s">
        <v>24</v>
      </c>
      <c r="W16" s="18">
        <f>'[5]Pipeline Data'!G13</f>
        <v>1.0317000000000001</v>
      </c>
      <c r="X16" s="21" t="s">
        <v>24</v>
      </c>
      <c r="Y16" s="18">
        <f>'[5]Pipeline Data'!J13</f>
        <v>0.98699333333333328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'[5]Pipeline Data'!P14</f>
        <v>0.67916666666666659</v>
      </c>
      <c r="I17" s="20">
        <f>'[5]Pipeline Data'!S14</f>
        <v>1.3493500000000005</v>
      </c>
      <c r="J17" s="9"/>
      <c r="L17" s="20">
        <f>'[5]Pipeline Data'!M14</f>
        <v>0.78800000000000003</v>
      </c>
      <c r="O17" s="18">
        <f>'[5]Pipeline Data'!Y14</f>
        <v>0.56096666666666661</v>
      </c>
      <c r="Q17" s="9"/>
      <c r="R17" s="20">
        <f>'[5]Pipeline Data'!V14</f>
        <v>1.0510517241379311</v>
      </c>
      <c r="U17" s="20">
        <v>0.95437700000000003</v>
      </c>
      <c r="W17" s="18">
        <f>'[5]Pipeline Data'!G14</f>
        <v>0.42680000000000001</v>
      </c>
      <c r="X17" s="9"/>
      <c r="Y17" s="18">
        <f>'[5]Pipeline Data'!J14</f>
        <v>0.55840666666666672</v>
      </c>
      <c r="Z17" s="9"/>
    </row>
    <row r="18" spans="1:26" x14ac:dyDescent="0.2">
      <c r="A18" t="s">
        <v>27</v>
      </c>
      <c r="D18" t="s">
        <v>28</v>
      </c>
      <c r="F18" s="18">
        <f>'[5]Pipeline Data'!P15</f>
        <v>89.13076999999997</v>
      </c>
      <c r="I18" s="20">
        <f>'[5]Pipeline Data'!S15</f>
        <v>95.998773333333332</v>
      </c>
      <c r="J18" s="9"/>
      <c r="L18" s="20">
        <f>'[5]Pipeline Data'!M15</f>
        <v>92.544000000000025</v>
      </c>
      <c r="O18" s="18">
        <f>'[5]Pipeline Data'!Y15</f>
        <v>90.279730000000001</v>
      </c>
      <c r="Q18" s="9"/>
      <c r="R18" s="20">
        <f>'[5]Pipeline Data'!V15</f>
        <v>79.811841400000006</v>
      </c>
      <c r="U18" s="20">
        <v>93.925799999999995</v>
      </c>
      <c r="W18" s="18">
        <f>'[5]Pipeline Data'!G15</f>
        <v>93.364599999999996</v>
      </c>
      <c r="X18" s="9"/>
      <c r="Y18" s="18">
        <f>'[5]Pipeline Data'!J15</f>
        <v>93.759433299999998</v>
      </c>
      <c r="Z18" s="9"/>
    </row>
    <row r="19" spans="1:26" x14ac:dyDescent="0.2">
      <c r="A19" t="s">
        <v>29</v>
      </c>
      <c r="D19" t="s">
        <v>30</v>
      </c>
      <c r="F19" s="18">
        <f>'[5]Pipeline Data'!P16</f>
        <v>7.5730566666666679</v>
      </c>
      <c r="I19" s="20">
        <f>'[5]Pipeline Data'!S16</f>
        <v>1.9295433333333334</v>
      </c>
      <c r="J19" s="9"/>
      <c r="L19" s="20">
        <f>'[5]Pipeline Data'!M16</f>
        <v>5.975666666666668</v>
      </c>
      <c r="O19" s="18">
        <f>'[5]Pipeline Data'!Y16</f>
        <v>6.2840000000000007</v>
      </c>
      <c r="Q19" s="9"/>
      <c r="R19" s="20">
        <f>'[5]Pipeline Data'!V16</f>
        <v>15.562472413793106</v>
      </c>
      <c r="U19" s="20">
        <v>2.9041999999999999</v>
      </c>
      <c r="W19" s="18">
        <f>'[5]Pipeline Data'!G16</f>
        <v>5.0152000000000001</v>
      </c>
      <c r="X19" s="9"/>
      <c r="Y19" s="18">
        <f>'[5]Pipeline Data'!J16</f>
        <v>4.0862366666666672</v>
      </c>
      <c r="Z19" s="9"/>
    </row>
    <row r="20" spans="1:26" x14ac:dyDescent="0.2">
      <c r="A20" t="s">
        <v>31</v>
      </c>
      <c r="D20" t="s">
        <v>32</v>
      </c>
      <c r="F20" s="18">
        <f>'[5]Pipeline Data'!P17</f>
        <v>0.45355999999999991</v>
      </c>
      <c r="I20" s="20">
        <f>'[5]Pipeline Data'!S17</f>
        <v>0.1870833333333333</v>
      </c>
      <c r="J20" s="9"/>
      <c r="L20" s="20">
        <f>'[5]Pipeline Data'!M17</f>
        <v>0.24666666666666667</v>
      </c>
      <c r="O20" s="18">
        <f>'[5]Pipeline Data'!Y17</f>
        <v>0.46606666666666663</v>
      </c>
      <c r="Q20" s="9"/>
      <c r="R20" s="20">
        <f>'[5]Pipeline Data'!V17</f>
        <v>0.78741724137931035</v>
      </c>
      <c r="U20" s="20">
        <v>0.56200000000000006</v>
      </c>
      <c r="W20" s="18">
        <f>'[5]Pipeline Data'!G17</f>
        <v>0.1401</v>
      </c>
      <c r="X20" s="9"/>
      <c r="Y20" s="18">
        <f>'[5]Pipeline Data'!J17</f>
        <v>0.44042666666666658</v>
      </c>
      <c r="Z20" s="9"/>
    </row>
    <row r="21" spans="1:26" x14ac:dyDescent="0.2">
      <c r="A21" t="s">
        <v>33</v>
      </c>
      <c r="D21" t="s">
        <v>34</v>
      </c>
      <c r="F21" s="18">
        <f>'[5]Pipeline Data'!P18</f>
        <v>1.7680000000000005E-2</v>
      </c>
      <c r="I21" s="20">
        <f>'[5]Pipeline Data'!S18</f>
        <v>4.9383333333333321E-2</v>
      </c>
      <c r="J21" s="9"/>
      <c r="L21" s="20">
        <f>'[5]Pipeline Data'!M18</f>
        <v>3.9666666666666676E-2</v>
      </c>
      <c r="O21" s="18">
        <f>'[5]Pipeline Data'!Y18</f>
        <v>2.0833333333333339E-2</v>
      </c>
      <c r="Q21" s="9"/>
      <c r="R21" s="20">
        <f>'[5]Pipeline Data'!V18</f>
        <v>1.947931034482759E-2</v>
      </c>
      <c r="U21" s="20">
        <v>6.8000000000000005E-2</v>
      </c>
      <c r="W21" s="18">
        <f>'[5]Pipeline Data'!G18</f>
        <v>2.8999999999999998E-3</v>
      </c>
      <c r="X21" s="9"/>
      <c r="Y21" s="18">
        <f>'[5]Pipeline Data'!J18</f>
        <v>3.1996666666666666E-2</v>
      </c>
      <c r="Z21" s="9"/>
    </row>
    <row r="22" spans="1:26" x14ac:dyDescent="0.2">
      <c r="A22" t="s">
        <v>35</v>
      </c>
      <c r="D22" t="s">
        <v>34</v>
      </c>
      <c r="F22" s="18">
        <f>'[5]Pipeline Data'!P19</f>
        <v>3.326666666666666E-2</v>
      </c>
      <c r="I22" s="20">
        <f>'[5]Pipeline Data'!S19</f>
        <v>3.2140000000000002E-2</v>
      </c>
      <c r="J22" s="9"/>
      <c r="L22" s="20">
        <f>'[5]Pipeline Data'!M19</f>
        <v>4.9333333333333361E-2</v>
      </c>
      <c r="O22" s="18">
        <f>'[5]Pipeline Data'!Y19</f>
        <v>4.3466666666666674E-2</v>
      </c>
      <c r="Q22" s="9"/>
      <c r="R22" s="20">
        <f>'[5]Pipeline Data'!V19</f>
        <v>3.8989655172413797E-2</v>
      </c>
      <c r="U22" s="20">
        <v>9.35E-2</v>
      </c>
      <c r="W22" s="18">
        <f>'[5]Pipeline Data'!G19</f>
        <v>3.0000000000000001E-3</v>
      </c>
      <c r="X22" s="9"/>
      <c r="Y22" s="18">
        <f>'[5]Pipeline Data'!J19</f>
        <v>5.2086666666666677E-2</v>
      </c>
      <c r="Z22" s="9"/>
    </row>
    <row r="23" spans="1:26" x14ac:dyDescent="0.2">
      <c r="A23" t="s">
        <v>36</v>
      </c>
      <c r="D23" t="s">
        <v>37</v>
      </c>
      <c r="F23" s="18">
        <f>'[5]Pipeline Data'!P20</f>
        <v>4.3866666666666663E-3</v>
      </c>
      <c r="I23" s="20">
        <f>'[5]Pipeline Data'!S20</f>
        <v>1.4750000000000001E-2</v>
      </c>
      <c r="J23" s="9"/>
      <c r="L23" s="20">
        <f>'[5]Pipeline Data'!M20</f>
        <v>1.1333333333333338E-2</v>
      </c>
      <c r="O23" s="18">
        <f>'[5]Pipeline Data'!Y20</f>
        <v>6.3666666666666698E-3</v>
      </c>
      <c r="Q23" s="9"/>
      <c r="R23" s="20">
        <f>'[5]Pipeline Data'!V20</f>
        <v>2.5310344827586201E-3</v>
      </c>
      <c r="U23" s="20">
        <v>2.47E-2</v>
      </c>
      <c r="W23" s="18">
        <f>'[5]Pipeline Data'!G20</f>
        <v>0</v>
      </c>
      <c r="X23" s="9"/>
      <c r="Y23" s="18">
        <f>'[5]Pipeline Data'!J20</f>
        <v>1.1463333333333334E-2</v>
      </c>
      <c r="Z23" s="9"/>
    </row>
    <row r="24" spans="1:26" x14ac:dyDescent="0.2">
      <c r="A24" t="s">
        <v>38</v>
      </c>
      <c r="D24" t="s">
        <v>37</v>
      </c>
      <c r="F24" s="18">
        <f>'[5]Pipeline Data'!P21</f>
        <v>4.0766666666666668E-3</v>
      </c>
      <c r="I24" s="20">
        <f>'[5]Pipeline Data'!S21</f>
        <v>6.3566666666666667E-3</v>
      </c>
      <c r="J24" s="9"/>
      <c r="L24" s="20">
        <f>'[5]Pipeline Data'!M21</f>
        <v>1.0000000000000004E-2</v>
      </c>
      <c r="O24" s="18">
        <f>'[5]Pipeline Data'!Y21</f>
        <v>7.3333333333333384E-3</v>
      </c>
      <c r="Q24" s="9"/>
      <c r="R24" s="20">
        <f>'[5]Pipeline Data'!V21</f>
        <v>2.7241379310344832E-3</v>
      </c>
      <c r="U24" s="20">
        <v>2.0400000000000001E-2</v>
      </c>
      <c r="W24" s="18">
        <f>'[5]Pipeline Data'!G21</f>
        <v>0</v>
      </c>
      <c r="X24" s="9"/>
      <c r="Y24" s="18">
        <f>'[5]Pipeline Data'!J21</f>
        <v>7.9500000000000005E-3</v>
      </c>
      <c r="Z24" s="9"/>
    </row>
    <row r="25" spans="1:26" x14ac:dyDescent="0.2">
      <c r="A25" t="s">
        <v>39</v>
      </c>
      <c r="D25" t="s">
        <v>40</v>
      </c>
      <c r="F25" s="18">
        <f>'[5]Pipeline Data'!P22</f>
        <v>7.26E-3</v>
      </c>
      <c r="I25" s="20">
        <f>'[5]Pipeline Data'!S22</f>
        <v>2.3483333333333335E-2</v>
      </c>
      <c r="J25" s="9"/>
      <c r="L25" s="20">
        <f>'[5]Pipeline Data'!M22</f>
        <v>0</v>
      </c>
      <c r="O25" s="18">
        <f>'[5]Pipeline Data'!Y22</f>
        <v>0</v>
      </c>
      <c r="Q25" s="9"/>
      <c r="R25" s="20">
        <f>'[5]Pipeline Data'!V22</f>
        <v>4.620689655172414E-4</v>
      </c>
      <c r="U25" s="20">
        <v>3.0349999999999999E-2</v>
      </c>
      <c r="W25" s="18">
        <f>'[5]Pipeline Data'!G22</f>
        <v>0</v>
      </c>
      <c r="X25" s="9"/>
      <c r="Y25" s="18">
        <f>'[5]Pipeline Data'!J22</f>
        <v>6.6516666666666682E-2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'[5]Pipeline Data'!P23</f>
        <v>0</v>
      </c>
      <c r="I26" s="20">
        <f>'[5]Pipeline Data'!S23</f>
        <v>0</v>
      </c>
      <c r="J26" s="9"/>
      <c r="L26" s="20">
        <f>'[5]Pipeline Data'!M23</f>
        <v>0</v>
      </c>
      <c r="O26" s="18">
        <f>'[5]Pipeline Data'!Y23</f>
        <v>0</v>
      </c>
      <c r="Q26" s="9"/>
      <c r="R26" s="20">
        <f>'[5]Pipeline Data'!V23</f>
        <v>0</v>
      </c>
      <c r="U26" s="20">
        <v>0</v>
      </c>
      <c r="W26" s="18">
        <f>'[5]Pipeline Data'!G23</f>
        <v>1.5699999999999999E-2</v>
      </c>
      <c r="X26" s="9"/>
      <c r="Y26" s="18">
        <f>'[5]Pipeline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'[5]Pipeline Data'!P24</f>
        <v>0</v>
      </c>
      <c r="I27" s="20">
        <f>'[5]Pipeline Data'!S24</f>
        <v>0</v>
      </c>
      <c r="J27" s="9"/>
      <c r="L27" s="20">
        <f>'[5]Pipeline Data'!M24</f>
        <v>0</v>
      </c>
      <c r="O27" s="18">
        <f>'[5]Pipeline Data'!Y24</f>
        <v>0</v>
      </c>
      <c r="Q27" s="9"/>
      <c r="R27" s="20">
        <f>'[5]Pipeline Data'!V24</f>
        <v>0</v>
      </c>
      <c r="U27" s="20">
        <v>0</v>
      </c>
      <c r="W27" s="18">
        <f>'[5]Pipeline Data'!G24</f>
        <v>0</v>
      </c>
      <c r="X27" s="9"/>
      <c r="Y27" s="18">
        <f>'[5]Pipeline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'[5]Pipeline Data'!P25</f>
        <v>0</v>
      </c>
      <c r="I28" s="20">
        <f>'[5]Pipeline Data'!S25</f>
        <v>0</v>
      </c>
      <c r="J28" s="9"/>
      <c r="L28" s="20">
        <f>'[5]Pipeline Data'!M25</f>
        <v>0</v>
      </c>
      <c r="O28" s="18">
        <f>'[5]Pipeline Data'!Y25</f>
        <v>0</v>
      </c>
      <c r="Q28" s="9"/>
      <c r="R28" s="20">
        <f>'[5]Pipeline Data'!V25</f>
        <v>0</v>
      </c>
      <c r="U28" s="20">
        <v>0</v>
      </c>
      <c r="W28" s="18">
        <f>'[5]Pipeline Data'!G25</f>
        <v>0</v>
      </c>
      <c r="X28" s="9"/>
      <c r="Y28" s="18">
        <f>'[5]Pipeline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'[5]Pipeline Data'!P26</f>
        <v>0</v>
      </c>
      <c r="I29" s="23">
        <f>'[5]Pipeline Data'!S26</f>
        <v>0</v>
      </c>
      <c r="J29" s="9"/>
      <c r="L29" s="23">
        <f>'[5]Pipeline Data'!M26</f>
        <v>0</v>
      </c>
      <c r="O29" s="22">
        <f>'[5]Pipeline Data'!Y26</f>
        <v>0</v>
      </c>
      <c r="Q29" s="9"/>
      <c r="R29" s="23">
        <f>'[5]Pipeline Data'!V26</f>
        <v>0</v>
      </c>
      <c r="U29" s="23">
        <v>0</v>
      </c>
      <c r="W29" s="22">
        <f>'[5]Pipeline Data'!G26</f>
        <v>0</v>
      </c>
      <c r="X29" s="9"/>
      <c r="Y29" s="22">
        <f>'[5]Pipeline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99.99995666666662</v>
      </c>
      <c r="G31" s="25" t="s">
        <v>24</v>
      </c>
      <c r="H31" s="25"/>
      <c r="I31" s="26">
        <f>SUM(I16:I29)</f>
        <v>100.00001999999999</v>
      </c>
      <c r="J31" s="27" t="s">
        <v>24</v>
      </c>
      <c r="K31" s="25"/>
      <c r="L31" s="26">
        <f>SUM(L16:L29)</f>
        <v>99.999000000000038</v>
      </c>
      <c r="M31" s="25" t="s">
        <v>24</v>
      </c>
      <c r="N31" s="25"/>
      <c r="O31" s="24">
        <f>SUM(O16:O29)</f>
        <v>99.998563333333323</v>
      </c>
      <c r="P31" s="25" t="s">
        <v>24</v>
      </c>
      <c r="Q31" s="27"/>
      <c r="R31" s="26">
        <f>SUM(R16:R29)</f>
        <v>100.00013795172414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100</v>
      </c>
      <c r="X31" s="27" t="s">
        <v>24</v>
      </c>
      <c r="Y31" s="24">
        <f>SUM(Y16:Y29)</f>
        <v>100.00150996666667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'[5]Pipeline Data'!P9</f>
        <v>1052.8843666666664</v>
      </c>
      <c r="G39" s="4"/>
      <c r="H39" s="4"/>
      <c r="I39" s="31">
        <f>'[5]Pipeline Data'!S9</f>
        <v>1017.6329000000001</v>
      </c>
      <c r="J39" s="6"/>
      <c r="K39" s="4"/>
      <c r="L39" s="31">
        <f>'[5]Pipeline Data'!M9</f>
        <v>1055.5026666666668</v>
      </c>
      <c r="M39" s="4"/>
      <c r="N39" s="4"/>
      <c r="O39" s="30">
        <f>'[5]Pipeline Data'!Y9</f>
        <v>1042.4466333333332</v>
      </c>
      <c r="P39" s="4"/>
      <c r="Q39" s="6"/>
      <c r="R39" s="31">
        <f>'[5]Pipeline Data'!V9</f>
        <v>1107.7448275862071</v>
      </c>
      <c r="S39" s="4"/>
      <c r="T39" s="4"/>
      <c r="U39" s="31">
        <v>1027.43</v>
      </c>
      <c r="V39" s="4"/>
      <c r="W39" s="30">
        <f>'[5]Pipeline Data'!G9</f>
        <v>1040.1849999999999</v>
      </c>
      <c r="X39" s="6"/>
      <c r="Y39" s="31">
        <f>'[5]Pipeline Data'!J9</f>
        <v>1044.4033333333332</v>
      </c>
      <c r="Z39" s="6"/>
    </row>
    <row r="40" spans="1:26" x14ac:dyDescent="0.2">
      <c r="C40" t="s">
        <v>54</v>
      </c>
      <c r="F40" s="32">
        <f>[5]HeatingValue!N26</f>
        <v>1050</v>
      </c>
      <c r="I40" s="33">
        <f>[5]HeatingValue!Q26</f>
        <v>1015.22</v>
      </c>
      <c r="J40" s="9"/>
      <c r="L40" s="33">
        <f>[5]HeatingValue!T26</f>
        <v>1052.9000000000001</v>
      </c>
      <c r="O40" s="32">
        <f>[5]HeatingValue!Z26</f>
        <v>1039.92</v>
      </c>
      <c r="Q40" s="9"/>
      <c r="R40" s="32">
        <f>[5]HeatingValue!W26</f>
        <v>1105.78</v>
      </c>
      <c r="U40" s="34">
        <v>1024.7</v>
      </c>
      <c r="W40" s="32">
        <f>[5]HeatingValue!K26</f>
        <v>1037.6600000000001</v>
      </c>
      <c r="X40" s="9"/>
      <c r="Y40" s="32">
        <f>[5]HeatingValue!E26</f>
        <v>1039.54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'[5]Pipeline Data'!P11</f>
        <v>0.61247999999999991</v>
      </c>
      <c r="G44" s="36"/>
      <c r="H44" s="36"/>
      <c r="I44" s="36">
        <f>'[5]Pipeline Data'!S11</f>
        <v>0.58300666666666656</v>
      </c>
      <c r="J44" s="37"/>
      <c r="K44" s="36"/>
      <c r="L44" s="36">
        <f>'[5]Pipeline Data'!M11</f>
        <v>0.59699999999999986</v>
      </c>
      <c r="M44" s="36"/>
      <c r="N44" s="36"/>
      <c r="O44" s="35">
        <f>'[5]Pipeline Data'!Y11</f>
        <v>0.60643333333333327</v>
      </c>
      <c r="P44" s="36"/>
      <c r="Q44" s="37"/>
      <c r="R44" s="36">
        <f>'[5]Pipeline Data'!V11</f>
        <v>0.66</v>
      </c>
      <c r="S44" s="36"/>
      <c r="T44" s="36"/>
      <c r="U44" s="36">
        <v>0.95437700000000003</v>
      </c>
      <c r="V44" s="36"/>
      <c r="W44" s="35">
        <f>'[5]Pipeline Data'!G11</f>
        <v>0.58899999999999997</v>
      </c>
      <c r="X44" s="9"/>
      <c r="Y44" s="36">
        <f>'[5]Pipeline Data'!J11</f>
        <v>0.59346999999999994</v>
      </c>
      <c r="Z44" s="9"/>
    </row>
    <row r="45" spans="1:26" ht="13.5" thickBot="1" x14ac:dyDescent="0.25">
      <c r="C45" t="s">
        <v>57</v>
      </c>
      <c r="F45" s="38">
        <f>[5]SpecGravity!I25</f>
        <v>0.61075699999999999</v>
      </c>
      <c r="G45" s="25"/>
      <c r="H45" s="25"/>
      <c r="I45" s="39">
        <f>[5]SpecGravity!L25</f>
        <v>0.58154099999999997</v>
      </c>
      <c r="J45" s="27"/>
      <c r="K45" s="25"/>
      <c r="L45" s="39">
        <f>[5]SpecGravity!O25</f>
        <v>0.59565100000000004</v>
      </c>
      <c r="M45" s="25"/>
      <c r="N45" s="25"/>
      <c r="O45" s="38">
        <f>[5]SpecGravity!U25</f>
        <v>0.60484199999999999</v>
      </c>
      <c r="P45" s="25"/>
      <c r="Q45" s="27"/>
      <c r="R45" s="39">
        <f>[5]SpecGravity!R25</f>
        <v>0.65876199999999996</v>
      </c>
      <c r="S45" s="25"/>
      <c r="T45" s="25"/>
      <c r="U45" s="39">
        <v>0.591866</v>
      </c>
      <c r="V45" s="25"/>
      <c r="W45" s="38">
        <f>[5]SpecGravity!G25</f>
        <v>0.58758100000000002</v>
      </c>
      <c r="X45" s="27"/>
      <c r="Y45" s="39">
        <f>[5]SpecGravity!E25</f>
        <v>0.59045300000000001</v>
      </c>
      <c r="Z45" s="27"/>
    </row>
    <row r="46" spans="1:26" ht="11.25" customHeight="1" x14ac:dyDescent="0.2">
      <c r="Y46" s="40"/>
    </row>
    <row r="47" spans="1:26" x14ac:dyDescent="0.2">
      <c r="A47" s="46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</mergeCells>
  <phoneticPr fontId="1" type="noConversion"/>
  <pageMargins left="0.75" right="0.75" top="1" bottom="1" header="0.5" footer="0.5"/>
  <pageSetup scale="8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45444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74" t="s">
        <v>8</v>
      </c>
      <c r="Z7" s="75"/>
    </row>
    <row r="8" spans="1:27" x14ac:dyDescent="0.2">
      <c r="F8" s="71" t="s">
        <v>9</v>
      </c>
      <c r="G8" s="73"/>
      <c r="H8" s="45"/>
      <c r="I8" s="73" t="s">
        <v>9</v>
      </c>
      <c r="J8" s="72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71" t="s">
        <v>14</v>
      </c>
      <c r="Z9" s="72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('[6]Pipeline Data'!F7)-1</f>
        <v>45443</v>
      </c>
      <c r="G12" s="64"/>
      <c r="I12" s="64">
        <f>('[6]Pipeline Data'!F7)-1</f>
        <v>45443</v>
      </c>
      <c r="J12" s="65"/>
      <c r="K12" s="66">
        <f>('[6]Pipeline Data'!F7)-1</f>
        <v>45443</v>
      </c>
      <c r="L12" s="67"/>
      <c r="M12" s="67"/>
      <c r="N12" s="68"/>
      <c r="O12" s="66">
        <f>('[6]Pipeline Data'!F7)-1</f>
        <v>45443</v>
      </c>
      <c r="P12" s="67"/>
      <c r="Q12" s="68"/>
      <c r="R12" s="66">
        <f>('[6]Pipeline Data'!F7)-1</f>
        <v>45443</v>
      </c>
      <c r="S12" s="67"/>
      <c r="T12" s="68"/>
      <c r="U12" s="16" t="s">
        <v>14</v>
      </c>
      <c r="V12" s="16" t="s">
        <v>14</v>
      </c>
      <c r="W12" s="67">
        <f>K12</f>
        <v>45443</v>
      </c>
      <c r="X12" s="68"/>
      <c r="Y12" s="66">
        <f>('[6]Pipeline Data'!F7)-1</f>
        <v>45443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71" t="s">
        <v>19</v>
      </c>
      <c r="L13" s="73"/>
      <c r="M13" s="73"/>
      <c r="N13" s="72"/>
      <c r="O13" s="71" t="s">
        <v>19</v>
      </c>
      <c r="P13" s="73"/>
      <c r="Q13" s="72"/>
      <c r="R13" s="71" t="s">
        <v>19</v>
      </c>
      <c r="S13" s="73"/>
      <c r="T13" s="73"/>
      <c r="W13" s="71" t="s">
        <v>19</v>
      </c>
      <c r="X13" s="72"/>
      <c r="Y13" s="71" t="s">
        <v>19</v>
      </c>
      <c r="Z13" s="72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'[6]Pipeline Data'!P13</f>
        <v>1.6972741935483873</v>
      </c>
      <c r="G16" s="19" t="s">
        <v>24</v>
      </c>
      <c r="I16" s="20">
        <f>'[6]Pipeline Data'!S13</f>
        <v>0.36144193548387105</v>
      </c>
      <c r="J16" s="21" t="s">
        <v>24</v>
      </c>
      <c r="L16" s="20">
        <f>'[6]Pipeline Data'!M13</f>
        <v>0.55903225806451617</v>
      </c>
      <c r="M16" s="19" t="s">
        <v>24</v>
      </c>
      <c r="O16" s="18">
        <f>'[6]Pipeline Data'!Y13</f>
        <v>2.2590322580645168</v>
      </c>
      <c r="P16" s="19" t="s">
        <v>24</v>
      </c>
      <c r="Q16" s="9"/>
      <c r="R16" s="20">
        <f>'[6]Pipeline Data'!V13</f>
        <v>2.6890275862068957</v>
      </c>
      <c r="S16" s="19" t="s">
        <v>24</v>
      </c>
      <c r="U16" s="20">
        <v>1.4158599999999999</v>
      </c>
      <c r="V16" s="19" t="s">
        <v>24</v>
      </c>
      <c r="W16" s="18">
        <f>'[6]Pipeline Data'!G13</f>
        <v>0.99829999999999997</v>
      </c>
      <c r="X16" s="21" t="s">
        <v>24</v>
      </c>
      <c r="Y16" s="18">
        <f>'[6]Pipeline Data'!J13</f>
        <v>1.0095548387096773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'[6]Pipeline Data'!P14</f>
        <v>0.95116774193548392</v>
      </c>
      <c r="I17" s="20">
        <f>'[6]Pipeline Data'!S14</f>
        <v>1.2568967741935486</v>
      </c>
      <c r="J17" s="9"/>
      <c r="L17" s="20">
        <f>'[6]Pipeline Data'!M14</f>
        <v>0.42741935483870969</v>
      </c>
      <c r="O17" s="18">
        <f>'[6]Pipeline Data'!Y14</f>
        <v>0.7478387096774195</v>
      </c>
      <c r="Q17" s="9"/>
      <c r="R17" s="20">
        <f>'[6]Pipeline Data'!V14</f>
        <v>1.0584241379310344</v>
      </c>
      <c r="U17" s="20">
        <v>0.95437700000000003</v>
      </c>
      <c r="W17" s="18">
        <f>'[6]Pipeline Data'!G14</f>
        <v>0.47839999999999999</v>
      </c>
      <c r="X17" s="9"/>
      <c r="Y17" s="18">
        <f>'[6]Pipeline Data'!J14</f>
        <v>0.60251935483870955</v>
      </c>
      <c r="Z17" s="9"/>
    </row>
    <row r="18" spans="1:26" x14ac:dyDescent="0.2">
      <c r="A18" t="s">
        <v>27</v>
      </c>
      <c r="D18" t="s">
        <v>28</v>
      </c>
      <c r="F18" s="18">
        <f>'[6]Pipeline Data'!P15</f>
        <v>88.212751612903233</v>
      </c>
      <c r="I18" s="20">
        <f>'[6]Pipeline Data'!S15</f>
        <v>93.221599999999995</v>
      </c>
      <c r="J18" s="9"/>
      <c r="L18" s="20">
        <f>'[6]Pipeline Data'!M15</f>
        <v>92.153548387096748</v>
      </c>
      <c r="O18" s="18">
        <f>'[6]Pipeline Data'!Y15</f>
        <v>88.011129999999994</v>
      </c>
      <c r="Q18" s="9"/>
      <c r="R18" s="20">
        <f>'[6]Pipeline Data'!V15</f>
        <v>80.488075899999998</v>
      </c>
      <c r="U18" s="20">
        <v>93.925799999999995</v>
      </c>
      <c r="W18" s="18">
        <f>'[6]Pipeline Data'!G15</f>
        <v>93.592699999999994</v>
      </c>
      <c r="X18" s="9"/>
      <c r="Y18" s="18">
        <f>'[6]Pipeline Data'!J15</f>
        <v>92.528706451612905</v>
      </c>
      <c r="Z18" s="9"/>
    </row>
    <row r="19" spans="1:26" x14ac:dyDescent="0.2">
      <c r="A19" t="s">
        <v>29</v>
      </c>
      <c r="D19" t="s">
        <v>30</v>
      </c>
      <c r="F19" s="18">
        <f>'[6]Pipeline Data'!P16</f>
        <v>8.4384064516129023</v>
      </c>
      <c r="I19" s="20">
        <f>'[6]Pipeline Data'!S16</f>
        <v>4.8338161290322583</v>
      </c>
      <c r="J19" s="9"/>
      <c r="L19" s="20">
        <f>'[6]Pipeline Data'!M16</f>
        <v>6.4945161290322595</v>
      </c>
      <c r="O19" s="18">
        <f>'[6]Pipeline Data'!Y16</f>
        <v>8.3530967741935491</v>
      </c>
      <c r="Q19" s="9"/>
      <c r="R19" s="20">
        <f>'[6]Pipeline Data'!V16</f>
        <v>14.855927586206896</v>
      </c>
      <c r="U19" s="20">
        <v>2.9041999999999999</v>
      </c>
      <c r="W19" s="18">
        <f>'[6]Pipeline Data'!G16</f>
        <v>4.8057999999999996</v>
      </c>
      <c r="X19" s="9"/>
      <c r="Y19" s="18">
        <f>'[6]Pipeline Data'!J16</f>
        <v>5.6760903225806434</v>
      </c>
      <c r="Z19" s="9"/>
    </row>
    <row r="20" spans="1:26" x14ac:dyDescent="0.2">
      <c r="A20" t="s">
        <v>31</v>
      </c>
      <c r="D20" t="s">
        <v>32</v>
      </c>
      <c r="F20" s="18">
        <f>'[6]Pipeline Data'!P17</f>
        <v>0.62065806451612893</v>
      </c>
      <c r="I20" s="20">
        <f>'[6]Pipeline Data'!S17</f>
        <v>0.24594516129032259</v>
      </c>
      <c r="J20" s="9"/>
      <c r="L20" s="20">
        <f>'[6]Pipeline Data'!M17</f>
        <v>0.24354838709677423</v>
      </c>
      <c r="O20" s="18">
        <f>'[6]Pipeline Data'!Y17</f>
        <v>0.56216129032258078</v>
      </c>
      <c r="Q20" s="9"/>
      <c r="R20" s="20">
        <f>'[6]Pipeline Data'!V17</f>
        <v>0.83421034482758638</v>
      </c>
      <c r="U20" s="20">
        <v>0.56200000000000006</v>
      </c>
      <c r="W20" s="18">
        <f>'[6]Pipeline Data'!G17</f>
        <v>0.1023</v>
      </c>
      <c r="X20" s="9"/>
      <c r="Y20" s="18">
        <f>'[6]Pipeline Data'!J17</f>
        <v>1.1583870967741935E-2</v>
      </c>
      <c r="Z20" s="9"/>
    </row>
    <row r="21" spans="1:26" x14ac:dyDescent="0.2">
      <c r="A21" t="s">
        <v>33</v>
      </c>
      <c r="D21" t="s">
        <v>34</v>
      </c>
      <c r="F21" s="18">
        <f>'[6]Pipeline Data'!P18</f>
        <v>2.3774193548387095E-2</v>
      </c>
      <c r="I21" s="20">
        <f>'[6]Pipeline Data'!S18</f>
        <v>2.6922580645161277E-2</v>
      </c>
      <c r="J21" s="9"/>
      <c r="L21" s="20">
        <f>'[6]Pipeline Data'!M18</f>
        <v>3.1290322580645166E-2</v>
      </c>
      <c r="O21" s="18">
        <f>'[6]Pipeline Data'!Y18</f>
        <v>2.0064516129032265E-2</v>
      </c>
      <c r="Q21" s="9"/>
      <c r="R21" s="20">
        <f>'[6]Pipeline Data'!V18</f>
        <v>2.1744827586206897E-2</v>
      </c>
      <c r="U21" s="20">
        <v>6.8000000000000005E-2</v>
      </c>
      <c r="W21" s="18">
        <f>'[6]Pipeline Data'!G18</f>
        <v>1.5E-3</v>
      </c>
      <c r="X21" s="9"/>
      <c r="Y21" s="18">
        <f>'[6]Pipeline Data'!J18</f>
        <v>4.7403225806451614E-2</v>
      </c>
      <c r="Z21" s="9"/>
    </row>
    <row r="22" spans="1:26" x14ac:dyDescent="0.2">
      <c r="A22" t="s">
        <v>35</v>
      </c>
      <c r="D22" t="s">
        <v>34</v>
      </c>
      <c r="F22" s="18">
        <f>'[6]Pipeline Data'!P19</f>
        <v>4.3229032258064522E-2</v>
      </c>
      <c r="I22" s="20">
        <f>'[6]Pipeline Data'!S19</f>
        <v>2.872258064516129E-2</v>
      </c>
      <c r="J22" s="9"/>
      <c r="L22" s="20">
        <f>'[6]Pipeline Data'!M19</f>
        <v>4.3548387096774215E-2</v>
      </c>
      <c r="O22" s="18">
        <f>'[6]Pipeline Data'!Y19</f>
        <v>3.993548387096775E-2</v>
      </c>
      <c r="Q22" s="9"/>
      <c r="R22" s="20">
        <f>'[6]Pipeline Data'!V19</f>
        <v>4.2751724137931033E-2</v>
      </c>
      <c r="U22" s="20">
        <v>9.35E-2</v>
      </c>
      <c r="W22" s="18">
        <f>'[6]Pipeline Data'!G19</f>
        <v>1.5E-3</v>
      </c>
      <c r="X22" s="9"/>
      <c r="Y22" s="18">
        <f>'[6]Pipeline Data'!J19</f>
        <v>8.0038709677419342E-2</v>
      </c>
      <c r="Z22" s="9"/>
    </row>
    <row r="23" spans="1:26" x14ac:dyDescent="0.2">
      <c r="A23" t="s">
        <v>36</v>
      </c>
      <c r="D23" t="s">
        <v>37</v>
      </c>
      <c r="F23" s="18">
        <f>'[6]Pipeline Data'!P20</f>
        <v>4.406451612903226E-3</v>
      </c>
      <c r="I23" s="20">
        <f>'[6]Pipeline Data'!S20</f>
        <v>8.2354838709677424E-3</v>
      </c>
      <c r="J23" s="9"/>
      <c r="L23" s="20">
        <f>'[6]Pipeline Data'!M20</f>
        <v>1.0322580645161294E-2</v>
      </c>
      <c r="O23" s="18">
        <f>'[6]Pipeline Data'!Y20</f>
        <v>4.451612903225809E-3</v>
      </c>
      <c r="Q23" s="9"/>
      <c r="R23" s="20">
        <f>'[6]Pipeline Data'!V20</f>
        <v>2.5793103448275862E-3</v>
      </c>
      <c r="U23" s="20">
        <v>2.47E-2</v>
      </c>
      <c r="W23" s="18">
        <f>'[6]Pipeline Data'!G20</f>
        <v>0</v>
      </c>
      <c r="X23" s="9"/>
      <c r="Y23" s="18">
        <f>'[6]Pipeline Data'!J20</f>
        <v>1.439677419354839E-2</v>
      </c>
      <c r="Z23" s="9"/>
    </row>
    <row r="24" spans="1:26" x14ac:dyDescent="0.2">
      <c r="A24" t="s">
        <v>38</v>
      </c>
      <c r="D24" t="s">
        <v>37</v>
      </c>
      <c r="F24" s="18">
        <f>'[6]Pipeline Data'!P21</f>
        <v>3.9741935483870953E-3</v>
      </c>
      <c r="I24" s="20">
        <f>'[6]Pipeline Data'!S21</f>
        <v>5.2774193548387107E-3</v>
      </c>
      <c r="J24" s="9"/>
      <c r="L24" s="20">
        <f>'[6]Pipeline Data'!M21</f>
        <v>3.7741935483870982E-2</v>
      </c>
      <c r="O24" s="18">
        <f>'[6]Pipeline Data'!Y21</f>
        <v>4.8064516129032271E-3</v>
      </c>
      <c r="Q24" s="9"/>
      <c r="R24" s="20">
        <f>'[6]Pipeline Data'!V21</f>
        <v>2.7448275862068956E-3</v>
      </c>
      <c r="U24" s="20">
        <v>2.0400000000000001E-2</v>
      </c>
      <c r="W24" s="18">
        <f>'[6]Pipeline Data'!G21</f>
        <v>0</v>
      </c>
      <c r="X24" s="9"/>
      <c r="Y24" s="18">
        <f>'[6]Pipeline Data'!J21</f>
        <v>9.2580645161290335E-3</v>
      </c>
      <c r="Z24" s="9"/>
    </row>
    <row r="25" spans="1:26" x14ac:dyDescent="0.2">
      <c r="A25" t="s">
        <v>39</v>
      </c>
      <c r="D25" t="s">
        <v>40</v>
      </c>
      <c r="F25" s="18">
        <f>'[6]Pipeline Data'!P22</f>
        <v>4.383870967741935E-3</v>
      </c>
      <c r="I25" s="20">
        <f>'[6]Pipeline Data'!S22</f>
        <v>1.1129032258064518E-2</v>
      </c>
      <c r="J25" s="9"/>
      <c r="L25" s="20">
        <f>'[6]Pipeline Data'!M22</f>
        <v>0</v>
      </c>
      <c r="O25" s="18">
        <f>'[6]Pipeline Data'!Y22</f>
        <v>0</v>
      </c>
      <c r="Q25" s="9"/>
      <c r="R25" s="20">
        <f>'[6]Pipeline Data'!V22</f>
        <v>4.793103448275864E-4</v>
      </c>
      <c r="U25" s="20">
        <v>3.0349999999999999E-2</v>
      </c>
      <c r="W25" s="18">
        <f>'[6]Pipeline Data'!G22</f>
        <v>0</v>
      </c>
      <c r="X25" s="9"/>
      <c r="Y25" s="18">
        <f>'[6]Pipeline Data'!J22</f>
        <v>2.055161290322581E-2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'[6]Pipeline Data'!P23</f>
        <v>0</v>
      </c>
      <c r="I26" s="20">
        <f>'[6]Pipeline Data'!S23</f>
        <v>0</v>
      </c>
      <c r="J26" s="9"/>
      <c r="L26" s="20">
        <f>'[6]Pipeline Data'!M23</f>
        <v>0</v>
      </c>
      <c r="O26" s="18">
        <f>'[6]Pipeline Data'!Y23</f>
        <v>0</v>
      </c>
      <c r="Q26" s="9"/>
      <c r="R26" s="20">
        <f>'[6]Pipeline Data'!V23</f>
        <v>0</v>
      </c>
      <c r="U26" s="20">
        <v>0</v>
      </c>
      <c r="W26" s="18">
        <f>'[6]Pipeline Data'!G23</f>
        <v>1.9400000000000001E-2</v>
      </c>
      <c r="X26" s="9"/>
      <c r="Y26" s="18">
        <f>'[6]Pipeline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'[6]Pipeline Data'!P24</f>
        <v>0</v>
      </c>
      <c r="I27" s="20">
        <f>'[6]Pipeline Data'!S24</f>
        <v>0</v>
      </c>
      <c r="J27" s="9"/>
      <c r="L27" s="20">
        <f>'[6]Pipeline Data'!M24</f>
        <v>0</v>
      </c>
      <c r="O27" s="18">
        <f>'[6]Pipeline Data'!Y24</f>
        <v>0</v>
      </c>
      <c r="Q27" s="9"/>
      <c r="R27" s="20">
        <f>'[6]Pipeline Data'!V24</f>
        <v>0</v>
      </c>
      <c r="U27" s="20">
        <v>0</v>
      </c>
      <c r="W27" s="18">
        <f>'[6]Pipeline Data'!G24</f>
        <v>0</v>
      </c>
      <c r="X27" s="9"/>
      <c r="Y27" s="18">
        <f>'[6]Pipeline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'[6]Pipeline Data'!P25</f>
        <v>0</v>
      </c>
      <c r="I28" s="20">
        <f>'[6]Pipeline Data'!S25</f>
        <v>0</v>
      </c>
      <c r="J28" s="9"/>
      <c r="L28" s="20">
        <f>'[6]Pipeline Data'!M25</f>
        <v>0</v>
      </c>
      <c r="O28" s="18">
        <f>'[6]Pipeline Data'!Y25</f>
        <v>0</v>
      </c>
      <c r="Q28" s="9"/>
      <c r="R28" s="20">
        <f>'[6]Pipeline Data'!V25</f>
        <v>0</v>
      </c>
      <c r="U28" s="20">
        <v>0</v>
      </c>
      <c r="W28" s="18">
        <f>'[6]Pipeline Data'!G25</f>
        <v>0</v>
      </c>
      <c r="X28" s="9"/>
      <c r="Y28" s="18">
        <f>'[6]Pipeline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'[6]Pipeline Data'!P26</f>
        <v>0</v>
      </c>
      <c r="I29" s="23">
        <f>'[6]Pipeline Data'!S26</f>
        <v>0</v>
      </c>
      <c r="J29" s="9"/>
      <c r="L29" s="23">
        <f>'[6]Pipeline Data'!M26</f>
        <v>0</v>
      </c>
      <c r="O29" s="22">
        <f>'[6]Pipeline Data'!Y26</f>
        <v>0</v>
      </c>
      <c r="Q29" s="9"/>
      <c r="R29" s="23">
        <f>'[6]Pipeline Data'!V26</f>
        <v>0</v>
      </c>
      <c r="U29" s="23">
        <v>0</v>
      </c>
      <c r="W29" s="22">
        <f>'[6]Pipeline Data'!G26</f>
        <v>0</v>
      </c>
      <c r="X29" s="9"/>
      <c r="Y29" s="22">
        <f>'[6]Pipeline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100.00002580645165</v>
      </c>
      <c r="G31" s="25" t="s">
        <v>24</v>
      </c>
      <c r="H31" s="25"/>
      <c r="I31" s="26">
        <f>SUM(I16:I29)</f>
        <v>99.999987096774191</v>
      </c>
      <c r="J31" s="27" t="s">
        <v>24</v>
      </c>
      <c r="K31" s="25"/>
      <c r="L31" s="26">
        <f>SUM(L16:L29)</f>
        <v>100.00096774193547</v>
      </c>
      <c r="M31" s="25" t="s">
        <v>24</v>
      </c>
      <c r="N31" s="25"/>
      <c r="O31" s="24">
        <f>SUM(O16:O29)</f>
        <v>100.00251709677417</v>
      </c>
      <c r="P31" s="25" t="s">
        <v>24</v>
      </c>
      <c r="Q31" s="27"/>
      <c r="R31" s="26">
        <f>SUM(R16:R29)</f>
        <v>99.995965555172418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99.999899999999982</v>
      </c>
      <c r="X31" s="27" t="s">
        <v>24</v>
      </c>
      <c r="Y31" s="24">
        <f>SUM(Y16:Y29)</f>
        <v>100.00010322580644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'[6]Pipeline Data'!P9</f>
        <v>1063.6144516129032</v>
      </c>
      <c r="G39" s="4"/>
      <c r="H39" s="4"/>
      <c r="I39" s="31">
        <f>'[6]Pipeline Data'!S9</f>
        <v>1040.9034516129034</v>
      </c>
      <c r="J39" s="6"/>
      <c r="K39" s="4"/>
      <c r="L39" s="31">
        <f>'[6]Pipeline Data'!M9</f>
        <v>1060.1864516129031</v>
      </c>
      <c r="M39" s="4"/>
      <c r="N39" s="4"/>
      <c r="O39" s="30">
        <f>'[6]Pipeline Data'!Y9</f>
        <v>1058.0386129032258</v>
      </c>
      <c r="P39" s="4"/>
      <c r="Q39" s="6"/>
      <c r="R39" s="31">
        <f>'[6]Pipeline Data'!V9</f>
        <v>1103.2793103448278</v>
      </c>
      <c r="S39" s="4"/>
      <c r="T39" s="4"/>
      <c r="U39" s="31">
        <v>1027.43</v>
      </c>
      <c r="V39" s="4"/>
      <c r="W39" s="30">
        <f>'[6]Pipeline Data'!G9</f>
        <v>1037.7180000000001</v>
      </c>
      <c r="X39" s="6"/>
      <c r="Y39" s="31">
        <f>'[6]Pipeline Data'!J9</f>
        <v>1046.1806451612906</v>
      </c>
      <c r="Z39" s="6"/>
    </row>
    <row r="40" spans="1:26" x14ac:dyDescent="0.2">
      <c r="C40" t="s">
        <v>54</v>
      </c>
      <c r="F40" s="32">
        <f>[6]HeatingValue!N26</f>
        <v>1060.25</v>
      </c>
      <c r="I40" s="33">
        <f>[6]HeatingValue!Q26</f>
        <v>1038.8900000000001</v>
      </c>
      <c r="J40" s="9"/>
      <c r="L40" s="33">
        <f>[6]HeatingValue!T26</f>
        <v>1058.3</v>
      </c>
      <c r="O40" s="32">
        <f>[6]HeatingValue!Z26</f>
        <v>1055.1199999999999</v>
      </c>
      <c r="Q40" s="9"/>
      <c r="R40" s="32">
        <f>[6]HeatingValue!W26</f>
        <v>1101.25</v>
      </c>
      <c r="U40" s="34">
        <v>1024.7</v>
      </c>
      <c r="W40" s="32">
        <f>[6]HeatingValue!K26</f>
        <v>1035.26</v>
      </c>
      <c r="X40" s="9"/>
      <c r="Y40" s="32">
        <f>[6]HeatingValue!E26</f>
        <v>1043.69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'[6]Pipeline Data'!P11</f>
        <v>0.61946774193548382</v>
      </c>
      <c r="G44" s="36"/>
      <c r="H44" s="36"/>
      <c r="I44" s="36">
        <f>'[6]Pipeline Data'!S11</f>
        <v>0.59579032258064513</v>
      </c>
      <c r="J44" s="37"/>
      <c r="K44" s="36"/>
      <c r="L44" s="36">
        <f>'[6]Pipeline Data'!M11</f>
        <v>0.59677419354838701</v>
      </c>
      <c r="M44" s="36"/>
      <c r="N44" s="36"/>
      <c r="O44" s="35">
        <f>'[6]Pipeline Data'!Y11</f>
        <v>0.61861290322580642</v>
      </c>
      <c r="P44" s="36"/>
      <c r="Q44" s="37"/>
      <c r="R44" s="36">
        <f>'[6]Pipeline Data'!V11</f>
        <v>0.65691034482758603</v>
      </c>
      <c r="S44" s="36"/>
      <c r="T44" s="36"/>
      <c r="U44" s="36">
        <v>0.95437700000000003</v>
      </c>
      <c r="V44" s="36"/>
      <c r="W44" s="35">
        <f>'[6]Pipeline Data'!G11</f>
        <v>0.58789999999999998</v>
      </c>
      <c r="X44" s="9"/>
      <c r="Y44" s="36">
        <f>'[6]Pipeline Data'!J11</f>
        <v>0.59546451612903217</v>
      </c>
      <c r="Z44" s="9"/>
    </row>
    <row r="45" spans="1:26" ht="13.5" thickBot="1" x14ac:dyDescent="0.25">
      <c r="C45" t="s">
        <v>57</v>
      </c>
      <c r="F45" s="38">
        <f>[6]SpecGravity!I25</f>
        <v>0.61741599999999996</v>
      </c>
      <c r="G45" s="25"/>
      <c r="H45" s="25"/>
      <c r="I45" s="39">
        <f>[6]SpecGravity!L25</f>
        <v>0.594607</v>
      </c>
      <c r="J45" s="27"/>
      <c r="K45" s="25"/>
      <c r="L45" s="39">
        <f>[6]SpecGravity!O25</f>
        <v>0.59573500000000013</v>
      </c>
      <c r="M45" s="25"/>
      <c r="N45" s="25"/>
      <c r="O45" s="38">
        <f>[6]SpecGravity!U25</f>
        <v>0.61683699999999997</v>
      </c>
      <c r="P45" s="25"/>
      <c r="Q45" s="27"/>
      <c r="R45" s="39">
        <f>[6]SpecGravity!R25</f>
        <v>0.65573400000000004</v>
      </c>
      <c r="S45" s="25"/>
      <c r="T45" s="25"/>
      <c r="U45" s="39">
        <v>0.591866</v>
      </c>
      <c r="V45" s="25"/>
      <c r="W45" s="38">
        <f>[6]SpecGravity!G25</f>
        <v>0.58653500000000003</v>
      </c>
      <c r="X45" s="27"/>
      <c r="Y45" s="39">
        <f>[6]SpecGravity!E25</f>
        <v>0.59391800000000006</v>
      </c>
      <c r="Z45" s="27"/>
    </row>
    <row r="46" spans="1:26" ht="11.25" customHeight="1" x14ac:dyDescent="0.2">
      <c r="Y46" s="40"/>
    </row>
    <row r="47" spans="1:26" x14ac:dyDescent="0.2">
      <c r="A47" s="46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</mergeCells>
  <phoneticPr fontId="1" type="noConversion"/>
  <pageMargins left="0.75" right="0.75" top="1" bottom="1" header="0.5" footer="0.5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45474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74" t="s">
        <v>8</v>
      </c>
      <c r="Z7" s="75"/>
    </row>
    <row r="8" spans="1:27" x14ac:dyDescent="0.2">
      <c r="F8" s="71" t="s">
        <v>9</v>
      </c>
      <c r="G8" s="73"/>
      <c r="H8" s="45"/>
      <c r="I8" s="73" t="s">
        <v>9</v>
      </c>
      <c r="J8" s="72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71" t="s">
        <v>14</v>
      </c>
      <c r="Z9" s="72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('[7]Pipeline Data'!F7)-1</f>
        <v>45473</v>
      </c>
      <c r="G12" s="64"/>
      <c r="I12" s="64">
        <f>('[7]Pipeline Data'!F7)-1</f>
        <v>45473</v>
      </c>
      <c r="J12" s="65"/>
      <c r="K12" s="66">
        <f>('[7]Pipeline Data'!F7)-1</f>
        <v>45473</v>
      </c>
      <c r="L12" s="67"/>
      <c r="M12" s="67"/>
      <c r="N12" s="68"/>
      <c r="O12" s="66">
        <f>('[7]Pipeline Data'!F7)-1</f>
        <v>45473</v>
      </c>
      <c r="P12" s="67"/>
      <c r="Q12" s="68"/>
      <c r="R12" s="66">
        <f>('[7]Pipeline Data'!F7)-1</f>
        <v>45473</v>
      </c>
      <c r="S12" s="67"/>
      <c r="T12" s="68"/>
      <c r="U12" s="16" t="s">
        <v>14</v>
      </c>
      <c r="V12" s="16" t="s">
        <v>14</v>
      </c>
      <c r="W12" s="67">
        <f>K12</f>
        <v>45473</v>
      </c>
      <c r="X12" s="68"/>
      <c r="Y12" s="66">
        <f>('[7]Pipeline Data'!F7)-1</f>
        <v>45473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71" t="s">
        <v>19</v>
      </c>
      <c r="L13" s="73"/>
      <c r="M13" s="73"/>
      <c r="N13" s="72"/>
      <c r="O13" s="71" t="s">
        <v>19</v>
      </c>
      <c r="P13" s="73"/>
      <c r="Q13" s="72"/>
      <c r="R13" s="71" t="s">
        <v>19</v>
      </c>
      <c r="S13" s="73"/>
      <c r="T13" s="73"/>
      <c r="W13" s="71" t="s">
        <v>19</v>
      </c>
      <c r="X13" s="72"/>
      <c r="Y13" s="71" t="s">
        <v>19</v>
      </c>
      <c r="Z13" s="72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'[7]Pipeline Data'!P13</f>
        <v>1.7277899999999995</v>
      </c>
      <c r="G16" s="19" t="s">
        <v>24</v>
      </c>
      <c r="I16" s="20">
        <f>'[7]Pipeline Data'!S13</f>
        <v>0.34411333333333338</v>
      </c>
      <c r="J16" s="21" t="s">
        <v>24</v>
      </c>
      <c r="L16" s="20">
        <f>'[7]Pipeline Data'!M13</f>
        <v>1.1290000000000002</v>
      </c>
      <c r="M16" s="19" t="s">
        <v>24</v>
      </c>
      <c r="O16" s="18">
        <f>'[7]Pipeline Data'!Y13</f>
        <v>2.1870333333333329</v>
      </c>
      <c r="P16" s="19" t="s">
        <v>24</v>
      </c>
      <c r="Q16" s="9"/>
      <c r="R16" s="20">
        <f>'[7]Pipeline Data'!V13</f>
        <v>2.4888344827586204</v>
      </c>
      <c r="S16" s="19" t="s">
        <v>24</v>
      </c>
      <c r="U16" s="20">
        <v>1.4158599999999999</v>
      </c>
      <c r="V16" s="19" t="s">
        <v>24</v>
      </c>
      <c r="W16" s="18">
        <f>'[7]Pipeline Data'!G13</f>
        <v>1.0083</v>
      </c>
      <c r="X16" s="21" t="s">
        <v>24</v>
      </c>
      <c r="Y16" s="18">
        <f>'[7]Pipeline Data'!J13</f>
        <v>1.0271866666666669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'[7]Pipeline Data'!P14</f>
        <v>0.89279666666666679</v>
      </c>
      <c r="I17" s="20">
        <f>'[7]Pipeline Data'!S14</f>
        <v>0.72793999999999992</v>
      </c>
      <c r="J17" s="9"/>
      <c r="L17" s="20">
        <f>'[7]Pipeline Data'!M14</f>
        <v>0.54600000000000004</v>
      </c>
      <c r="O17" s="18">
        <f>'[7]Pipeline Data'!Y14</f>
        <v>0.75530000000000008</v>
      </c>
      <c r="Q17" s="9"/>
      <c r="R17" s="20">
        <f>'[7]Pipeline Data'!V14</f>
        <v>1.0221241379310346</v>
      </c>
      <c r="U17" s="20">
        <v>0.95437700000000003</v>
      </c>
      <c r="W17" s="18">
        <f>'[7]Pipeline Data'!G14</f>
        <v>0.41789999999999999</v>
      </c>
      <c r="X17" s="9"/>
      <c r="Y17" s="18">
        <f>'[7]Pipeline Data'!J14</f>
        <v>0.60224000000000011</v>
      </c>
      <c r="Z17" s="9"/>
    </row>
    <row r="18" spans="1:26" x14ac:dyDescent="0.2">
      <c r="A18" t="s">
        <v>27</v>
      </c>
      <c r="D18" t="s">
        <v>28</v>
      </c>
      <c r="F18" s="18">
        <f>'[7]Pipeline Data'!P15</f>
        <v>88.782266666666658</v>
      </c>
      <c r="I18" s="20">
        <f>'[7]Pipeline Data'!S15</f>
        <v>92.605906666666655</v>
      </c>
      <c r="J18" s="9"/>
      <c r="L18" s="20">
        <f>'[7]Pipeline Data'!M15</f>
        <v>88.467000000000013</v>
      </c>
      <c r="O18" s="18">
        <f>'[7]Pipeline Data'!Y15</f>
        <v>87.786799999999999</v>
      </c>
      <c r="Q18" s="9"/>
      <c r="R18" s="20">
        <f>'[7]Pipeline Data'!V15</f>
        <v>81.5538241</v>
      </c>
      <c r="U18" s="20">
        <v>93.925799999999995</v>
      </c>
      <c r="W18" s="18">
        <f>'[7]Pipeline Data'!G15</f>
        <v>92.996099999999998</v>
      </c>
      <c r="X18" s="9"/>
      <c r="Y18" s="18">
        <f>'[7]Pipeline Data'!J15</f>
        <v>90.609613333333343</v>
      </c>
      <c r="Z18" s="9"/>
    </row>
    <row r="19" spans="1:26" x14ac:dyDescent="0.2">
      <c r="A19" t="s">
        <v>29</v>
      </c>
      <c r="D19" t="s">
        <v>30</v>
      </c>
      <c r="F19" s="18">
        <f>'[7]Pipeline Data'!P16</f>
        <v>7.9574299999999996</v>
      </c>
      <c r="I19" s="20">
        <f>'[7]Pipeline Data'!S16</f>
        <v>5.9290666666666674</v>
      </c>
      <c r="J19" s="9"/>
      <c r="L19" s="20">
        <f>'[7]Pipeline Data'!M16</f>
        <v>9.4666666666666668</v>
      </c>
      <c r="O19" s="18">
        <f>'[7]Pipeline Data'!Y16</f>
        <v>8.6728333333333332</v>
      </c>
      <c r="Q19" s="9"/>
      <c r="R19" s="20">
        <f>'[7]Pipeline Data'!V16</f>
        <v>14.189386206896552</v>
      </c>
      <c r="U19" s="20">
        <v>2.9041999999999999</v>
      </c>
      <c r="W19" s="18">
        <f>'[7]Pipeline Data'!G16</f>
        <v>5.4066000000000001</v>
      </c>
      <c r="X19" s="9"/>
      <c r="Y19" s="18">
        <f>'[7]Pipeline Data'!J16</f>
        <v>7.2266300000000001</v>
      </c>
      <c r="Z19" s="9"/>
    </row>
    <row r="20" spans="1:26" x14ac:dyDescent="0.2">
      <c r="A20" t="s">
        <v>31</v>
      </c>
      <c r="D20" t="s">
        <v>32</v>
      </c>
      <c r="F20" s="18">
        <f>'[7]Pipeline Data'!P17</f>
        <v>0.56034666666666666</v>
      </c>
      <c r="I20" s="20">
        <f>'[7]Pipeline Data'!S17</f>
        <v>0.3171166666666666</v>
      </c>
      <c r="J20" s="9"/>
      <c r="L20" s="20">
        <f>'[7]Pipeline Data'!M17</f>
        <v>0.27266666666666672</v>
      </c>
      <c r="O20" s="18">
        <f>'[7]Pipeline Data'!Y17</f>
        <v>0.52889999999999993</v>
      </c>
      <c r="Q20" s="9"/>
      <c r="R20" s="20">
        <f>'[7]Pipeline Data'!V17</f>
        <v>0.68934827586206904</v>
      </c>
      <c r="U20" s="20">
        <v>0.56200000000000006</v>
      </c>
      <c r="W20" s="18">
        <f>'[7]Pipeline Data'!G17</f>
        <v>0.1439</v>
      </c>
      <c r="X20" s="9"/>
      <c r="Y20" s="18">
        <f>'[7]Pipeline Data'!J17</f>
        <v>0.45116666666666666</v>
      </c>
      <c r="Z20" s="9"/>
    </row>
    <row r="21" spans="1:26" x14ac:dyDescent="0.2">
      <c r="A21" t="s">
        <v>33</v>
      </c>
      <c r="D21" t="s">
        <v>34</v>
      </c>
      <c r="F21" s="18">
        <f>'[7]Pipeline Data'!P18</f>
        <v>2.3879999999999995E-2</v>
      </c>
      <c r="I21" s="20">
        <f>'[7]Pipeline Data'!S18</f>
        <v>2.6586666666666665E-2</v>
      </c>
      <c r="J21" s="9"/>
      <c r="L21" s="20">
        <f>'[7]Pipeline Data'!M18</f>
        <v>1.0333333333333335E-2</v>
      </c>
      <c r="O21" s="18">
        <f>'[7]Pipeline Data'!Y18</f>
        <v>2.0266666666666679E-2</v>
      </c>
      <c r="Q21" s="9"/>
      <c r="R21" s="20">
        <f>'[7]Pipeline Data'!V18</f>
        <v>1.8062068965517236E-2</v>
      </c>
      <c r="U21" s="20">
        <v>6.8000000000000005E-2</v>
      </c>
      <c r="W21" s="18">
        <f>'[7]Pipeline Data'!G18</f>
        <v>2.3999999999999998E-3</v>
      </c>
      <c r="X21" s="9"/>
      <c r="Y21" s="18">
        <f>'[7]Pipeline Data'!J18</f>
        <v>2.1706666666666669E-2</v>
      </c>
      <c r="Z21" s="9"/>
    </row>
    <row r="22" spans="1:26" x14ac:dyDescent="0.2">
      <c r="A22" t="s">
        <v>35</v>
      </c>
      <c r="D22" t="s">
        <v>34</v>
      </c>
      <c r="F22" s="18">
        <f>'[7]Pipeline Data'!P19</f>
        <v>4.228666666666666E-2</v>
      </c>
      <c r="I22" s="20">
        <f>'[7]Pipeline Data'!S19</f>
        <v>3.187333333333333E-2</v>
      </c>
      <c r="J22" s="9"/>
      <c r="L22" s="20">
        <f>'[7]Pipeline Data'!M19</f>
        <v>2.7333333333333352E-2</v>
      </c>
      <c r="O22" s="18">
        <f>'[7]Pipeline Data'!Y19</f>
        <v>3.8966666666666684E-2</v>
      </c>
      <c r="Q22" s="9"/>
      <c r="R22" s="20">
        <f>'[7]Pipeline Data'!V19</f>
        <v>3.3606896551724136E-2</v>
      </c>
      <c r="U22" s="20">
        <v>9.35E-2</v>
      </c>
      <c r="W22" s="18">
        <f>'[7]Pipeline Data'!G19</f>
        <v>2.2000000000000001E-3</v>
      </c>
      <c r="X22" s="9"/>
      <c r="Y22" s="18">
        <f>'[7]Pipeline Data'!J19</f>
        <v>3.3790000000000001E-2</v>
      </c>
      <c r="Z22" s="9"/>
    </row>
    <row r="23" spans="1:26" x14ac:dyDescent="0.2">
      <c r="A23" t="s">
        <v>36</v>
      </c>
      <c r="D23" t="s">
        <v>37</v>
      </c>
      <c r="F23" s="18">
        <f>'[7]Pipeline Data'!P20</f>
        <v>4.8966666666666655E-3</v>
      </c>
      <c r="I23" s="20">
        <f>'[7]Pipeline Data'!S20</f>
        <v>6.4066666666666664E-3</v>
      </c>
      <c r="J23" s="9"/>
      <c r="L23" s="20">
        <f>'[7]Pipeline Data'!M20</f>
        <v>9.0000000000000028E-3</v>
      </c>
      <c r="O23" s="18">
        <f>'[7]Pipeline Data'!Y20</f>
        <v>4.5666666666666668E-3</v>
      </c>
      <c r="Q23" s="9"/>
      <c r="R23" s="20">
        <f>'[7]Pipeline Data'!V20</f>
        <v>2.2172413793103457E-3</v>
      </c>
      <c r="U23" s="20">
        <v>2.47E-2</v>
      </c>
      <c r="W23" s="18">
        <f>'[7]Pipeline Data'!G20</f>
        <v>0</v>
      </c>
      <c r="X23" s="9"/>
      <c r="Y23" s="18">
        <f>'[7]Pipeline Data'!J20</f>
        <v>8.369999999999999E-3</v>
      </c>
      <c r="Z23" s="9"/>
    </row>
    <row r="24" spans="1:26" x14ac:dyDescent="0.2">
      <c r="A24" t="s">
        <v>38</v>
      </c>
      <c r="D24" t="s">
        <v>37</v>
      </c>
      <c r="F24" s="18">
        <f>'[7]Pipeline Data'!P21</f>
        <v>4.2833333333333334E-3</v>
      </c>
      <c r="I24" s="20">
        <f>'[7]Pipeline Data'!S21</f>
        <v>4.4266666666666656E-3</v>
      </c>
      <c r="J24" s="9"/>
      <c r="L24" s="20">
        <f>'[7]Pipeline Data'!M21</f>
        <v>7.3333333333333306E-2</v>
      </c>
      <c r="O24" s="18">
        <f>'[7]Pipeline Data'!Y21</f>
        <v>4.8333333333333344E-3</v>
      </c>
      <c r="Q24" s="9"/>
      <c r="R24" s="20">
        <f>'[7]Pipeline Data'!V21</f>
        <v>2.2517241379310347E-3</v>
      </c>
      <c r="U24" s="20">
        <v>2.0400000000000001E-2</v>
      </c>
      <c r="W24" s="18">
        <f>'[7]Pipeline Data'!G21</f>
        <v>0</v>
      </c>
      <c r="X24" s="9"/>
      <c r="Y24" s="18">
        <f>'[7]Pipeline Data'!J21</f>
        <v>4.0633333333333329E-3</v>
      </c>
      <c r="Z24" s="9"/>
    </row>
    <row r="25" spans="1:26" x14ac:dyDescent="0.2">
      <c r="A25" t="s">
        <v>39</v>
      </c>
      <c r="D25" t="s">
        <v>40</v>
      </c>
      <c r="F25" s="18">
        <f>'[7]Pipeline Data'!P22</f>
        <v>4.0133333333333332E-3</v>
      </c>
      <c r="I25" s="20">
        <f>'[7]Pipeline Data'!S22</f>
        <v>6.5600000000000016E-3</v>
      </c>
      <c r="J25" s="9"/>
      <c r="L25" s="20">
        <f>'[7]Pipeline Data'!M22</f>
        <v>0</v>
      </c>
      <c r="O25" s="18">
        <f>'[7]Pipeline Data'!Y22</f>
        <v>0</v>
      </c>
      <c r="Q25" s="9"/>
      <c r="R25" s="20">
        <f>'[7]Pipeline Data'!V22</f>
        <v>4.3448275862068968E-4</v>
      </c>
      <c r="U25" s="20">
        <v>3.0349999999999999E-2</v>
      </c>
      <c r="W25" s="18">
        <f>'[7]Pipeline Data'!G22</f>
        <v>1E-4</v>
      </c>
      <c r="X25" s="9"/>
      <c r="Y25" s="18">
        <f>'[7]Pipeline Data'!J22</f>
        <v>1.5286666666666667E-2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'[7]Pipeline Data'!P23</f>
        <v>0</v>
      </c>
      <c r="I26" s="20">
        <f>'[7]Pipeline Data'!S23</f>
        <v>0</v>
      </c>
      <c r="J26" s="9"/>
      <c r="L26" s="20">
        <f>'[7]Pipeline Data'!M23</f>
        <v>0</v>
      </c>
      <c r="O26" s="18">
        <f>'[7]Pipeline Data'!Y23</f>
        <v>0</v>
      </c>
      <c r="Q26" s="9"/>
      <c r="R26" s="20">
        <f>'[7]Pipeline Data'!V23</f>
        <v>0</v>
      </c>
      <c r="U26" s="20">
        <v>0</v>
      </c>
      <c r="W26" s="18">
        <f>'[7]Pipeline Data'!G23</f>
        <v>2.2499999999999999E-2</v>
      </c>
      <c r="X26" s="9"/>
      <c r="Y26" s="18">
        <f>'[7]Pipeline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'[7]Pipeline Data'!P24</f>
        <v>0</v>
      </c>
      <c r="I27" s="20">
        <f>'[7]Pipeline Data'!S24</f>
        <v>0</v>
      </c>
      <c r="J27" s="9"/>
      <c r="L27" s="20">
        <f>'[7]Pipeline Data'!M24</f>
        <v>0</v>
      </c>
      <c r="O27" s="18">
        <f>'[7]Pipeline Data'!Y24</f>
        <v>0</v>
      </c>
      <c r="Q27" s="9"/>
      <c r="R27" s="20">
        <f>'[7]Pipeline Data'!V24</f>
        <v>0</v>
      </c>
      <c r="U27" s="20">
        <v>0</v>
      </c>
      <c r="W27" s="18">
        <f>'[7]Pipeline Data'!G24</f>
        <v>0</v>
      </c>
      <c r="X27" s="9"/>
      <c r="Y27" s="18">
        <f>'[7]Pipeline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'[7]Pipeline Data'!P25</f>
        <v>0</v>
      </c>
      <c r="I28" s="20">
        <f>'[7]Pipeline Data'!S25</f>
        <v>0</v>
      </c>
      <c r="J28" s="9"/>
      <c r="L28" s="20">
        <f>'[7]Pipeline Data'!M25</f>
        <v>0</v>
      </c>
      <c r="O28" s="18">
        <f>'[7]Pipeline Data'!Y25</f>
        <v>0</v>
      </c>
      <c r="Q28" s="9"/>
      <c r="R28" s="20">
        <f>'[7]Pipeline Data'!V25</f>
        <v>0</v>
      </c>
      <c r="U28" s="20">
        <v>0</v>
      </c>
      <c r="W28" s="18">
        <f>'[7]Pipeline Data'!G25</f>
        <v>0</v>
      </c>
      <c r="X28" s="9"/>
      <c r="Y28" s="18">
        <f>'[7]Pipeline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'[7]Pipeline Data'!P26</f>
        <v>0</v>
      </c>
      <c r="I29" s="23">
        <f>'[7]Pipeline Data'!S26</f>
        <v>0</v>
      </c>
      <c r="J29" s="9"/>
      <c r="L29" s="23">
        <f>'[7]Pipeline Data'!M26</f>
        <v>0</v>
      </c>
      <c r="O29" s="22">
        <f>'[7]Pipeline Data'!Y26</f>
        <v>0</v>
      </c>
      <c r="Q29" s="9"/>
      <c r="R29" s="23">
        <f>'[7]Pipeline Data'!V26</f>
        <v>0</v>
      </c>
      <c r="U29" s="23">
        <v>0</v>
      </c>
      <c r="W29" s="22">
        <f>'[7]Pipeline Data'!G26</f>
        <v>0</v>
      </c>
      <c r="X29" s="9"/>
      <c r="Y29" s="22">
        <f>'[7]Pipeline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99.999989999999997</v>
      </c>
      <c r="G31" s="25" t="s">
        <v>24</v>
      </c>
      <c r="H31" s="25"/>
      <c r="I31" s="26">
        <f>SUM(I16:I29)</f>
        <v>99.999996666666632</v>
      </c>
      <c r="J31" s="27" t="s">
        <v>24</v>
      </c>
      <c r="K31" s="25"/>
      <c r="L31" s="26">
        <f>SUM(L16:L29)</f>
        <v>100.00133333333335</v>
      </c>
      <c r="M31" s="25" t="s">
        <v>24</v>
      </c>
      <c r="N31" s="25"/>
      <c r="O31" s="24">
        <f>SUM(O16:O29)</f>
        <v>99.999499999999998</v>
      </c>
      <c r="P31" s="25" t="s">
        <v>24</v>
      </c>
      <c r="Q31" s="27"/>
      <c r="R31" s="26">
        <f>SUM(R16:R29)</f>
        <v>100.00008961724139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99.999999999999986</v>
      </c>
      <c r="X31" s="27" t="s">
        <v>24</v>
      </c>
      <c r="Y31" s="24">
        <f>SUM(Y16:Y29)</f>
        <v>100.00005333333333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'[7]Pipeline Data'!P9</f>
        <v>1059.2712333333334</v>
      </c>
      <c r="G39" s="4"/>
      <c r="H39" s="4"/>
      <c r="I39" s="31">
        <f>'[7]Pipeline Data'!S9</f>
        <v>1055.7144666666666</v>
      </c>
      <c r="J39" s="6"/>
      <c r="K39" s="4"/>
      <c r="L39" s="31">
        <f>'[7]Pipeline Data'!M9</f>
        <v>1075.4196666666664</v>
      </c>
      <c r="M39" s="4"/>
      <c r="N39" s="4"/>
      <c r="O39" s="30">
        <f>'[7]Pipeline Data'!Y9</f>
        <v>1060.6331666666665</v>
      </c>
      <c r="P39" s="4"/>
      <c r="Q39" s="6"/>
      <c r="R39" s="31">
        <f>'[7]Pipeline Data'!V9</f>
        <v>1098.6206896551723</v>
      </c>
      <c r="S39" s="4"/>
      <c r="T39" s="4"/>
      <c r="U39" s="31">
        <v>1027.43</v>
      </c>
      <c r="V39" s="4"/>
      <c r="W39" s="30">
        <f>'[7]Pipeline Data'!G9</f>
        <v>1043.479</v>
      </c>
      <c r="X39" s="6"/>
      <c r="Y39" s="31">
        <f>'[7]Pipeline Data'!J9</f>
        <v>1062.3933333333332</v>
      </c>
      <c r="Z39" s="6"/>
    </row>
    <row r="40" spans="1:26" x14ac:dyDescent="0.2">
      <c r="C40" t="s">
        <v>54</v>
      </c>
      <c r="F40" s="32">
        <f>[7]HeatingValue!N26</f>
        <v>1056</v>
      </c>
      <c r="I40" s="33">
        <f>[7]HeatingValue!Q26</f>
        <v>1053.5899999999999</v>
      </c>
      <c r="J40" s="9"/>
      <c r="L40" s="33">
        <f>[7]HeatingValue!T26</f>
        <v>1074.8800000000001</v>
      </c>
      <c r="O40" s="32">
        <f>[7]HeatingValue!Z26</f>
        <v>1057.81</v>
      </c>
      <c r="Q40" s="9"/>
      <c r="R40" s="32">
        <f>[7]HeatingValue!W26</f>
        <v>1096.24</v>
      </c>
      <c r="U40" s="34">
        <v>1024.7</v>
      </c>
      <c r="W40" s="32">
        <f>[7]HeatingValue!K26</f>
        <v>1040.93</v>
      </c>
      <c r="X40" s="9"/>
      <c r="Y40" s="32">
        <f>[7]HeatingValue!E26</f>
        <v>1059.83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'[7]Pipeline Data'!P11</f>
        <v>0.61607666666666661</v>
      </c>
      <c r="G44" s="36"/>
      <c r="H44" s="36"/>
      <c r="I44" s="36">
        <f>'[7]Pipeline Data'!S11</f>
        <v>0.59649666666666668</v>
      </c>
      <c r="J44" s="37"/>
      <c r="K44" s="36"/>
      <c r="L44" s="36">
        <f>'[7]Pipeline Data'!M11</f>
        <v>0.61366666666666636</v>
      </c>
      <c r="M44" s="36"/>
      <c r="N44" s="36"/>
      <c r="O44" s="35">
        <f>'[7]Pipeline Data'!Y11</f>
        <v>0.61943333333333339</v>
      </c>
      <c r="P44" s="36"/>
      <c r="Q44" s="37"/>
      <c r="R44" s="36">
        <f>'[7]Pipeline Data'!V11</f>
        <v>0.65126551724137927</v>
      </c>
      <c r="S44" s="36"/>
      <c r="T44" s="36"/>
      <c r="U44" s="36">
        <v>0.95437700000000003</v>
      </c>
      <c r="V44" s="36"/>
      <c r="W44" s="35">
        <f>'[7]Pipeline Data'!G11</f>
        <v>0.5907</v>
      </c>
      <c r="X44" s="9"/>
      <c r="Y44" s="36">
        <f>'[7]Pipeline Data'!J11</f>
        <v>0.60597666666666661</v>
      </c>
      <c r="Z44" s="9"/>
    </row>
    <row r="45" spans="1:26" ht="13.5" thickBot="1" x14ac:dyDescent="0.25">
      <c r="C45" t="s">
        <v>57</v>
      </c>
      <c r="F45" s="38">
        <f>[7]SpecGravity!I25</f>
        <v>0.61405500000000002</v>
      </c>
      <c r="G45" s="25"/>
      <c r="H45" s="25"/>
      <c r="I45" s="39">
        <f>[7]SpecGravity!L25</f>
        <v>0.59521800000000002</v>
      </c>
      <c r="J45" s="27"/>
      <c r="K45" s="25"/>
      <c r="L45" s="39">
        <f>[7]SpecGravity!O25</f>
        <v>0.61422199999999993</v>
      </c>
      <c r="M45" s="25"/>
      <c r="N45" s="25"/>
      <c r="O45" s="38">
        <f>[7]SpecGravity!U25</f>
        <v>0.6179579999999999</v>
      </c>
      <c r="P45" s="25"/>
      <c r="Q45" s="27"/>
      <c r="R45" s="39">
        <f>[7]SpecGravity!R25</f>
        <v>0.64977899999999988</v>
      </c>
      <c r="S45" s="25"/>
      <c r="T45" s="25"/>
      <c r="U45" s="39">
        <v>0.591866</v>
      </c>
      <c r="V45" s="25"/>
      <c r="W45" s="38">
        <f>[7]SpecGravity!G25</f>
        <v>0.58928999999999998</v>
      </c>
      <c r="X45" s="27"/>
      <c r="Y45" s="39">
        <f>[7]SpecGravity!E25</f>
        <v>0.60440900000000009</v>
      </c>
      <c r="Z45" s="27"/>
    </row>
    <row r="46" spans="1:26" ht="11.25" customHeight="1" x14ac:dyDescent="0.2">
      <c r="Y46" s="40"/>
    </row>
    <row r="47" spans="1:26" x14ac:dyDescent="0.2">
      <c r="A47" s="46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</mergeCells>
  <phoneticPr fontId="1" type="noConversion"/>
  <pageMargins left="0.75" right="0.75" top="1" bottom="1" header="0.5" footer="0.5"/>
  <pageSetup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45505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74" t="s">
        <v>8</v>
      </c>
      <c r="Z7" s="75"/>
    </row>
    <row r="8" spans="1:27" x14ac:dyDescent="0.2">
      <c r="F8" s="71" t="s">
        <v>9</v>
      </c>
      <c r="G8" s="73"/>
      <c r="H8" s="45"/>
      <c r="I8" s="73" t="s">
        <v>9</v>
      </c>
      <c r="J8" s="72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71" t="s">
        <v>14</v>
      </c>
      <c r="Z9" s="72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('[8]Pipeline Data'!F7)-1</f>
        <v>45504</v>
      </c>
      <c r="G12" s="64"/>
      <c r="I12" s="64">
        <f>('[8]Pipeline Data'!F7)-1</f>
        <v>45504</v>
      </c>
      <c r="J12" s="65"/>
      <c r="K12" s="66">
        <f>('[8]Pipeline Data'!F7)-1</f>
        <v>45504</v>
      </c>
      <c r="L12" s="67"/>
      <c r="M12" s="67"/>
      <c r="N12" s="68"/>
      <c r="O12" s="66">
        <f>('[8]Pipeline Data'!F7)-1</f>
        <v>45504</v>
      </c>
      <c r="P12" s="67"/>
      <c r="Q12" s="68"/>
      <c r="R12" s="66">
        <f>('[8]Pipeline Data'!F7)-1</f>
        <v>45504</v>
      </c>
      <c r="S12" s="67"/>
      <c r="T12" s="68"/>
      <c r="U12" s="16" t="s">
        <v>14</v>
      </c>
      <c r="V12" s="16" t="s">
        <v>14</v>
      </c>
      <c r="W12" s="67">
        <f>K12</f>
        <v>45504</v>
      </c>
      <c r="X12" s="68"/>
      <c r="Y12" s="66">
        <f>('[8]Pipeline Data'!F7)-1</f>
        <v>45504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71" t="s">
        <v>19</v>
      </c>
      <c r="L13" s="73"/>
      <c r="M13" s="73"/>
      <c r="N13" s="72"/>
      <c r="O13" s="71" t="s">
        <v>19</v>
      </c>
      <c r="P13" s="73"/>
      <c r="Q13" s="72"/>
      <c r="R13" s="71" t="s">
        <v>19</v>
      </c>
      <c r="S13" s="73"/>
      <c r="T13" s="73"/>
      <c r="W13" s="71" t="s">
        <v>19</v>
      </c>
      <c r="X13" s="72"/>
      <c r="Y13" s="71" t="s">
        <v>19</v>
      </c>
      <c r="Z13" s="72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'[8]Pipeline Data'!P13</f>
        <v>1.6439677419354839</v>
      </c>
      <c r="G16" s="19" t="s">
        <v>24</v>
      </c>
      <c r="I16" s="20">
        <f>'[8]Pipeline Data'!S13</f>
        <v>0.51041290322580646</v>
      </c>
      <c r="J16" s="21" t="s">
        <v>24</v>
      </c>
      <c r="L16" s="20">
        <f>'[8]Pipeline Data'!M13</f>
        <v>0.6399999999999999</v>
      </c>
      <c r="M16" s="19" t="s">
        <v>24</v>
      </c>
      <c r="O16" s="18">
        <f>'[8]Pipeline Data'!Y13</f>
        <v>2.3010967741935486</v>
      </c>
      <c r="P16" s="19" t="s">
        <v>24</v>
      </c>
      <c r="Q16" s="9"/>
      <c r="R16" s="20">
        <f>'[8]Pipeline Data'!V13</f>
        <v>2.5095258064516122</v>
      </c>
      <c r="S16" s="19" t="s">
        <v>24</v>
      </c>
      <c r="U16" s="20">
        <v>1.4158599999999999</v>
      </c>
      <c r="V16" s="19" t="s">
        <v>24</v>
      </c>
      <c r="W16" s="18">
        <f>'[8]Pipeline Data'!G13</f>
        <v>0.98380000000000001</v>
      </c>
      <c r="X16" s="21" t="s">
        <v>24</v>
      </c>
      <c r="Y16" s="18">
        <f>'[8]Pipeline Data'!J13</f>
        <v>0.99308387096774209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'[8]Pipeline Data'!P14</f>
        <v>0.7201483870967742</v>
      </c>
      <c r="I17" s="20">
        <f>'[8]Pipeline Data'!S14</f>
        <v>0.51908387096774189</v>
      </c>
      <c r="J17" s="9"/>
      <c r="L17" s="20">
        <f>'[8]Pipeline Data'!M14</f>
        <v>0.35709677419354835</v>
      </c>
      <c r="O17" s="18">
        <f>'[8]Pipeline Data'!Y14</f>
        <v>0.81619354838709679</v>
      </c>
      <c r="Q17" s="9"/>
      <c r="R17" s="20">
        <f>'[8]Pipeline Data'!V14</f>
        <v>1.01991935483871</v>
      </c>
      <c r="U17" s="20">
        <v>0.95437700000000003</v>
      </c>
      <c r="W17" s="18">
        <f>'[8]Pipeline Data'!G14</f>
        <v>0.42620000000000002</v>
      </c>
      <c r="X17" s="9"/>
      <c r="Y17" s="18">
        <f>'[8]Pipeline Data'!J14</f>
        <v>0.48084193548387105</v>
      </c>
      <c r="Z17" s="9"/>
    </row>
    <row r="18" spans="1:26" x14ac:dyDescent="0.2">
      <c r="A18" t="s">
        <v>27</v>
      </c>
      <c r="D18" t="s">
        <v>28</v>
      </c>
      <c r="F18" s="18">
        <f>'[8]Pipeline Data'!P15</f>
        <v>91.362045161290311</v>
      </c>
      <c r="I18" s="20">
        <f>'[8]Pipeline Data'!S15</f>
        <v>92.661629032258048</v>
      </c>
      <c r="J18" s="9"/>
      <c r="L18" s="20">
        <f>'[8]Pipeline Data'!M15</f>
        <v>90.597741935483867</v>
      </c>
      <c r="O18" s="18">
        <f>'[8]Pipeline Data'!Y15</f>
        <v>86.102549999999994</v>
      </c>
      <c r="Q18" s="9"/>
      <c r="R18" s="20">
        <f>'[8]Pipeline Data'!V15</f>
        <v>81.565216100000001</v>
      </c>
      <c r="U18" s="20">
        <v>93.925799999999995</v>
      </c>
      <c r="W18" s="18">
        <f>'[8]Pipeline Data'!G15</f>
        <v>91.441699999999997</v>
      </c>
      <c r="X18" s="9"/>
      <c r="Y18" s="18">
        <f>'[8]Pipeline Data'!J15</f>
        <v>91.42440645161291</v>
      </c>
      <c r="Z18" s="9"/>
    </row>
    <row r="19" spans="1:26" x14ac:dyDescent="0.2">
      <c r="A19" t="s">
        <v>29</v>
      </c>
      <c r="D19" t="s">
        <v>30</v>
      </c>
      <c r="F19" s="18">
        <f>'[8]Pipeline Data'!P16</f>
        <v>5.7125935483870958</v>
      </c>
      <c r="I19" s="20">
        <f>'[8]Pipeline Data'!S16</f>
        <v>5.8687290322580639</v>
      </c>
      <c r="J19" s="9"/>
      <c r="L19" s="20">
        <f>'[8]Pipeline Data'!M16</f>
        <v>7.8738709677419365</v>
      </c>
      <c r="O19" s="18">
        <f>'[8]Pipeline Data'!Y16</f>
        <v>10.064806451612903</v>
      </c>
      <c r="Q19" s="9"/>
      <c r="R19" s="20">
        <f>'[8]Pipeline Data'!V16</f>
        <v>14.057974193548386</v>
      </c>
      <c r="U19" s="20">
        <v>2.9041999999999999</v>
      </c>
      <c r="W19" s="18">
        <f>'[8]Pipeline Data'!G16</f>
        <v>6.8525999999999998</v>
      </c>
      <c r="X19" s="9"/>
      <c r="Y19" s="18">
        <f>'[8]Pipeline Data'!J16</f>
        <v>5.8055774193548393</v>
      </c>
      <c r="Z19" s="9"/>
    </row>
    <row r="20" spans="1:26" x14ac:dyDescent="0.2">
      <c r="A20" t="s">
        <v>31</v>
      </c>
      <c r="D20" t="s">
        <v>32</v>
      </c>
      <c r="F20" s="18">
        <f>'[8]Pipeline Data'!P17</f>
        <v>0.48024193548387095</v>
      </c>
      <c r="I20" s="20">
        <f>'[8]Pipeline Data'!S17</f>
        <v>0.33065483870967738</v>
      </c>
      <c r="J20" s="9"/>
      <c r="L20" s="20">
        <f>'[8]Pipeline Data'!M17</f>
        <v>0.38774193548387098</v>
      </c>
      <c r="O20" s="18">
        <f>'[8]Pipeline Data'!Y17</f>
        <v>0.64335483870967736</v>
      </c>
      <c r="Q20" s="9"/>
      <c r="R20" s="20">
        <f>'[8]Pipeline Data'!V17</f>
        <v>0.78520645161290337</v>
      </c>
      <c r="U20" s="20">
        <v>0.56200000000000006</v>
      </c>
      <c r="W20" s="18">
        <f>'[8]Pipeline Data'!G17</f>
        <v>0.25580000000000003</v>
      </c>
      <c r="X20" s="9"/>
      <c r="Y20" s="18">
        <f>'[8]Pipeline Data'!J17</f>
        <v>0.99119032258064521</v>
      </c>
      <c r="Z20" s="9"/>
    </row>
    <row r="21" spans="1:26" x14ac:dyDescent="0.2">
      <c r="A21" t="s">
        <v>33</v>
      </c>
      <c r="D21" t="s">
        <v>34</v>
      </c>
      <c r="F21" s="18">
        <f>'[8]Pipeline Data'!P18</f>
        <v>2.2606451612903228E-2</v>
      </c>
      <c r="I21" s="20">
        <f>'[8]Pipeline Data'!S18</f>
        <v>4.0883870967741931E-2</v>
      </c>
      <c r="J21" s="9"/>
      <c r="L21" s="20">
        <f>'[8]Pipeline Data'!M18</f>
        <v>4.5483870967741952E-2</v>
      </c>
      <c r="O21" s="18">
        <f>'[8]Pipeline Data'!Y18</f>
        <v>2.1096774193548398E-2</v>
      </c>
      <c r="Q21" s="9"/>
      <c r="R21" s="20">
        <f>'[8]Pipeline Data'!V18</f>
        <v>1.9261290322580643E-2</v>
      </c>
      <c r="U21" s="20">
        <v>6.8000000000000005E-2</v>
      </c>
      <c r="W21" s="18">
        <f>'[8]Pipeline Data'!G18</f>
        <v>7.3000000000000001E-3</v>
      </c>
      <c r="X21" s="9"/>
      <c r="Y21" s="18">
        <f>'[8]Pipeline Data'!J18</f>
        <v>9.5241935483870957E-2</v>
      </c>
      <c r="Z21" s="9"/>
    </row>
    <row r="22" spans="1:26" x14ac:dyDescent="0.2">
      <c r="A22" t="s">
        <v>35</v>
      </c>
      <c r="D22" t="s">
        <v>34</v>
      </c>
      <c r="F22" s="18">
        <f>'[8]Pipeline Data'!P19</f>
        <v>3.9464516129032262E-2</v>
      </c>
      <c r="I22" s="20">
        <f>'[8]Pipeline Data'!S19</f>
        <v>4.0325806451612892E-2</v>
      </c>
      <c r="J22" s="9"/>
      <c r="L22" s="20">
        <f>'[8]Pipeline Data'!M19</f>
        <v>7.1935483870967765E-2</v>
      </c>
      <c r="O22" s="18">
        <f>'[8]Pipeline Data'!Y19</f>
        <v>4.1645161290322585E-2</v>
      </c>
      <c r="Q22" s="9"/>
      <c r="R22" s="20">
        <f>'[8]Pipeline Data'!V19</f>
        <v>3.6599999999999994E-2</v>
      </c>
      <c r="U22" s="20">
        <v>9.35E-2</v>
      </c>
      <c r="W22" s="18">
        <f>'[8]Pipeline Data'!G19</f>
        <v>8.9999999999999993E-3</v>
      </c>
      <c r="X22" s="9"/>
      <c r="Y22" s="18">
        <f>'[8]Pipeline Data'!J19</f>
        <v>0.1524967741935484</v>
      </c>
      <c r="Z22" s="9"/>
    </row>
    <row r="23" spans="1:26" x14ac:dyDescent="0.2">
      <c r="A23" t="s">
        <v>36</v>
      </c>
      <c r="D23" t="s">
        <v>37</v>
      </c>
      <c r="F23" s="18">
        <f>'[8]Pipeline Data'!P20</f>
        <v>5.2516129032258059E-3</v>
      </c>
      <c r="I23" s="20">
        <f>'[8]Pipeline Data'!S20</f>
        <v>1.0432258064516128E-2</v>
      </c>
      <c r="J23" s="9"/>
      <c r="L23" s="20">
        <f>'[8]Pipeline Data'!M20</f>
        <v>1.3548387096774198E-2</v>
      </c>
      <c r="O23" s="18">
        <f>'[8]Pipeline Data'!Y20</f>
        <v>3.8709677419354852E-3</v>
      </c>
      <c r="Q23" s="9"/>
      <c r="R23" s="20">
        <f>'[8]Pipeline Data'!V20</f>
        <v>2.0612903225806453E-3</v>
      </c>
      <c r="U23" s="20">
        <v>2.47E-2</v>
      </c>
      <c r="W23" s="18">
        <f>'[8]Pipeline Data'!G20</f>
        <v>5.9999999999999995E-4</v>
      </c>
      <c r="X23" s="9"/>
      <c r="Y23" s="18">
        <f>'[8]Pipeline Data'!J20</f>
        <v>2.1858064516129035E-2</v>
      </c>
      <c r="Z23" s="9"/>
    </row>
    <row r="24" spans="1:26" x14ac:dyDescent="0.2">
      <c r="A24" t="s">
        <v>38</v>
      </c>
      <c r="D24" t="s">
        <v>37</v>
      </c>
      <c r="F24" s="18">
        <f>'[8]Pipeline Data'!P21</f>
        <v>4.3709677419354843E-3</v>
      </c>
      <c r="I24" s="20">
        <f>'[8]Pipeline Data'!S21</f>
        <v>5.9258064516129021E-3</v>
      </c>
      <c r="J24" s="9"/>
      <c r="L24" s="20">
        <f>'[8]Pipeline Data'!M21</f>
        <v>1.1290322580645166E-2</v>
      </c>
      <c r="O24" s="18">
        <f>'[8]Pipeline Data'!Y21</f>
        <v>4.2258064516129054E-3</v>
      </c>
      <c r="Q24" s="9"/>
      <c r="R24" s="20">
        <f>'[8]Pipeline Data'!V21</f>
        <v>2.1193548387096772E-3</v>
      </c>
      <c r="U24" s="20">
        <v>2.0400000000000001E-2</v>
      </c>
      <c r="W24" s="18">
        <f>'[8]Pipeline Data'!G21</f>
        <v>2.9999999999999997E-4</v>
      </c>
      <c r="X24" s="9"/>
      <c r="Y24" s="18">
        <f>'[8]Pipeline Data'!J21</f>
        <v>1.6870967741935482E-2</v>
      </c>
      <c r="Z24" s="9"/>
    </row>
    <row r="25" spans="1:26" x14ac:dyDescent="0.2">
      <c r="A25" t="s">
        <v>39</v>
      </c>
      <c r="D25" t="s">
        <v>40</v>
      </c>
      <c r="F25" s="18">
        <f>'[8]Pipeline Data'!P22</f>
        <v>9.3161290322580654E-3</v>
      </c>
      <c r="I25" s="20">
        <f>'[8]Pipeline Data'!S22</f>
        <v>1.1941935483870968E-2</v>
      </c>
      <c r="J25" s="9"/>
      <c r="L25" s="20">
        <f>'[8]Pipeline Data'!M22</f>
        <v>0</v>
      </c>
      <c r="O25" s="18">
        <f>'[8]Pipeline Data'!Y22</f>
        <v>0</v>
      </c>
      <c r="Q25" s="9"/>
      <c r="R25" s="20">
        <f>'[8]Pipeline Data'!V22</f>
        <v>2.3225806451612898E-4</v>
      </c>
      <c r="U25" s="20">
        <v>3.0349999999999999E-2</v>
      </c>
      <c r="W25" s="18">
        <f>'[8]Pipeline Data'!G22</f>
        <v>2.0000000000000001E-4</v>
      </c>
      <c r="X25" s="9"/>
      <c r="Y25" s="18">
        <f>'[8]Pipeline Data'!J22</f>
        <v>1.8496774193548386E-2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'[8]Pipeline Data'!P23</f>
        <v>0</v>
      </c>
      <c r="I26" s="20">
        <f>'[8]Pipeline Data'!S23</f>
        <v>0</v>
      </c>
      <c r="J26" s="9"/>
      <c r="L26" s="20">
        <f>'[8]Pipeline Data'!M23</f>
        <v>0</v>
      </c>
      <c r="O26" s="18">
        <f>'[8]Pipeline Data'!Y23</f>
        <v>0</v>
      </c>
      <c r="Q26" s="9"/>
      <c r="R26" s="20">
        <f>'[8]Pipeline Data'!V23</f>
        <v>0</v>
      </c>
      <c r="U26" s="20">
        <v>0</v>
      </c>
      <c r="W26" s="18">
        <f>'[8]Pipeline Data'!G23</f>
        <v>2.2499999999999999E-2</v>
      </c>
      <c r="X26" s="9"/>
      <c r="Y26" s="18">
        <f>'[8]Pipeline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'[8]Pipeline Data'!P24</f>
        <v>0</v>
      </c>
      <c r="I27" s="20">
        <f>'[8]Pipeline Data'!S24</f>
        <v>0</v>
      </c>
      <c r="J27" s="9"/>
      <c r="L27" s="20">
        <f>'[8]Pipeline Data'!M24</f>
        <v>0</v>
      </c>
      <c r="O27" s="18">
        <f>'[8]Pipeline Data'!Y24</f>
        <v>0</v>
      </c>
      <c r="Q27" s="9"/>
      <c r="R27" s="20">
        <f>'[8]Pipeline Data'!V24</f>
        <v>0</v>
      </c>
      <c r="U27" s="20">
        <v>0</v>
      </c>
      <c r="W27" s="18">
        <f>'[8]Pipeline Data'!G24</f>
        <v>0</v>
      </c>
      <c r="X27" s="9"/>
      <c r="Y27" s="18">
        <f>'[8]Pipeline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'[8]Pipeline Data'!P25</f>
        <v>0</v>
      </c>
      <c r="I28" s="20">
        <f>'[8]Pipeline Data'!S25</f>
        <v>0</v>
      </c>
      <c r="J28" s="9"/>
      <c r="L28" s="20">
        <f>'[8]Pipeline Data'!M25</f>
        <v>0</v>
      </c>
      <c r="O28" s="18">
        <f>'[8]Pipeline Data'!Y25</f>
        <v>0</v>
      </c>
      <c r="Q28" s="9"/>
      <c r="R28" s="20">
        <f>'[8]Pipeline Data'!V25</f>
        <v>0</v>
      </c>
      <c r="U28" s="20">
        <v>0</v>
      </c>
      <c r="W28" s="18">
        <f>'[8]Pipeline Data'!G25</f>
        <v>0</v>
      </c>
      <c r="X28" s="9"/>
      <c r="Y28" s="18">
        <f>'[8]Pipeline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'[8]Pipeline Data'!P26</f>
        <v>0</v>
      </c>
      <c r="I29" s="23">
        <f>'[8]Pipeline Data'!S26</f>
        <v>0</v>
      </c>
      <c r="J29" s="9"/>
      <c r="L29" s="23">
        <f>'[8]Pipeline Data'!M26</f>
        <v>0</v>
      </c>
      <c r="O29" s="22">
        <f>'[8]Pipeline Data'!Y26</f>
        <v>0</v>
      </c>
      <c r="Q29" s="9"/>
      <c r="R29" s="23">
        <f>'[8]Pipeline Data'!V26</f>
        <v>0</v>
      </c>
      <c r="U29" s="23">
        <v>0</v>
      </c>
      <c r="W29" s="22">
        <f>'[8]Pipeline Data'!G26</f>
        <v>0</v>
      </c>
      <c r="X29" s="9"/>
      <c r="Y29" s="22">
        <f>'[8]Pipeline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100.00000645161288</v>
      </c>
      <c r="G31" s="25" t="s">
        <v>24</v>
      </c>
      <c r="H31" s="25"/>
      <c r="I31" s="26">
        <f>SUM(I16:I29)</f>
        <v>100.0000193548387</v>
      </c>
      <c r="J31" s="27" t="s">
        <v>24</v>
      </c>
      <c r="K31" s="25"/>
      <c r="L31" s="26">
        <f>SUM(L16:L29)</f>
        <v>99.99870967741937</v>
      </c>
      <c r="M31" s="25" t="s">
        <v>24</v>
      </c>
      <c r="N31" s="25"/>
      <c r="O31" s="24">
        <f>SUM(O16:O29)</f>
        <v>99.998840322580634</v>
      </c>
      <c r="P31" s="25" t="s">
        <v>24</v>
      </c>
      <c r="Q31" s="27"/>
      <c r="R31" s="26">
        <f>SUM(R16:R29)</f>
        <v>99.998116100000018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99.999999999999986</v>
      </c>
      <c r="X31" s="27" t="s">
        <v>24</v>
      </c>
      <c r="Y31" s="24">
        <f>SUM(Y16:Y29)</f>
        <v>100.00006451612904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'[8]Pipeline Data'!P9</f>
        <v>1043.5531935483873</v>
      </c>
      <c r="G39" s="4"/>
      <c r="H39" s="4"/>
      <c r="I39" s="31">
        <f>'[8]Pipeline Data'!S9</f>
        <v>1056.7968064516126</v>
      </c>
      <c r="J39" s="6"/>
      <c r="K39" s="4"/>
      <c r="L39" s="31">
        <f>'[8]Pipeline Data'!M9</f>
        <v>1074.165806451613</v>
      </c>
      <c r="M39" s="4"/>
      <c r="N39" s="4"/>
      <c r="O39" s="30">
        <f>'[8]Pipeline Data'!Y9</f>
        <v>1071.1851612903224</v>
      </c>
      <c r="P39" s="4"/>
      <c r="Q39" s="6"/>
      <c r="R39" s="31">
        <f>'[8]Pipeline Data'!V9</f>
        <v>1098.6645161290321</v>
      </c>
      <c r="S39" s="4"/>
      <c r="T39" s="4"/>
      <c r="U39" s="31">
        <v>1027.43</v>
      </c>
      <c r="V39" s="4"/>
      <c r="W39" s="30">
        <f>'[8]Pipeline Data'!G9</f>
        <v>1056.7470000000001</v>
      </c>
      <c r="X39" s="6"/>
      <c r="Y39" s="31">
        <f>'[8]Pipeline Data'!J9</f>
        <v>1066.5903225806451</v>
      </c>
      <c r="Z39" s="6"/>
    </row>
    <row r="40" spans="1:26" x14ac:dyDescent="0.2">
      <c r="C40" t="s">
        <v>54</v>
      </c>
      <c r="F40" s="32">
        <f>[8]HeatingValue!N26</f>
        <v>1041.07</v>
      </c>
      <c r="I40" s="33">
        <f>[8]HeatingValue!Q26</f>
        <v>1054.3399999999999</v>
      </c>
      <c r="J40" s="9"/>
      <c r="L40" s="33">
        <f>[8]HeatingValue!T26</f>
        <v>1071.3</v>
      </c>
      <c r="O40" s="32">
        <f>[8]HeatingValue!Z26</f>
        <v>1068.1300000000001</v>
      </c>
      <c r="Q40" s="9"/>
      <c r="R40" s="32">
        <f>[8]HeatingValue!W26</f>
        <v>1096.99</v>
      </c>
      <c r="U40" s="34">
        <v>1024.7</v>
      </c>
      <c r="W40" s="32">
        <f>[8]HeatingValue!K26</f>
        <v>1054.3599999999999</v>
      </c>
      <c r="X40" s="9"/>
      <c r="Y40" s="32">
        <f>[8]HeatingValue!E26</f>
        <v>1064.21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'[8]Pipeline Data'!P11</f>
        <v>0.6024225806451613</v>
      </c>
      <c r="G44" s="36"/>
      <c r="H44" s="36"/>
      <c r="I44" s="36">
        <f>'[8]Pipeline Data'!S11</f>
        <v>0.59558709677419364</v>
      </c>
      <c r="J44" s="37"/>
      <c r="K44" s="36"/>
      <c r="L44" s="36">
        <f>'[8]Pipeline Data'!M11</f>
        <v>0.60354838709677405</v>
      </c>
      <c r="M44" s="36"/>
      <c r="N44" s="36"/>
      <c r="O44" s="35">
        <f>'[8]Pipeline Data'!Y11</f>
        <v>0.6284193548387097</v>
      </c>
      <c r="P44" s="36"/>
      <c r="Q44" s="37"/>
      <c r="R44" s="36">
        <f>'[8]Pipeline Data'!V11</f>
        <v>0.6514612903225806</v>
      </c>
      <c r="S44" s="36"/>
      <c r="T44" s="36"/>
      <c r="U44" s="36">
        <v>0.95437700000000003</v>
      </c>
      <c r="V44" s="36"/>
      <c r="W44" s="35">
        <f>'[8]Pipeline Data'!G11</f>
        <v>0.59909999999999997</v>
      </c>
      <c r="X44" s="9"/>
      <c r="Y44" s="36">
        <f>'[8]Pipeline Data'!J11</f>
        <v>0.60641290322580654</v>
      </c>
      <c r="Z44" s="9"/>
    </row>
    <row r="45" spans="1:26" ht="13.5" thickBot="1" x14ac:dyDescent="0.25">
      <c r="C45" t="s">
        <v>57</v>
      </c>
      <c r="F45" s="38">
        <f>[8]SpecGravity!I25</f>
        <v>0.60086600000000001</v>
      </c>
      <c r="G45" s="25"/>
      <c r="H45" s="25"/>
      <c r="I45" s="39">
        <f>[8]SpecGravity!L25</f>
        <v>0.59412900000000002</v>
      </c>
      <c r="J45" s="27"/>
      <c r="K45" s="25"/>
      <c r="L45" s="39">
        <f>[8]SpecGravity!O25</f>
        <v>0.60372500000000007</v>
      </c>
      <c r="M45" s="25"/>
      <c r="N45" s="25"/>
      <c r="O45" s="38">
        <f>[8]SpecGravity!U25</f>
        <v>0.62667499999999998</v>
      </c>
      <c r="P45" s="25"/>
      <c r="Q45" s="27"/>
      <c r="R45" s="39">
        <f>[8]SpecGravity!R25</f>
        <v>0.65045599999999992</v>
      </c>
      <c r="S45" s="25"/>
      <c r="T45" s="25"/>
      <c r="U45" s="39">
        <v>0.591866</v>
      </c>
      <c r="V45" s="25"/>
      <c r="W45" s="38">
        <f>[8]SpecGravity!G25</f>
        <v>0.59768599999999994</v>
      </c>
      <c r="X45" s="27"/>
      <c r="Y45" s="39">
        <f>[8]SpecGravity!E25</f>
        <v>0.60492299999999999</v>
      </c>
      <c r="Z45" s="27"/>
    </row>
    <row r="46" spans="1:26" ht="11.25" customHeight="1" x14ac:dyDescent="0.2">
      <c r="Y46" s="40"/>
    </row>
    <row r="47" spans="1:26" x14ac:dyDescent="0.2">
      <c r="A47" s="46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</mergeCells>
  <phoneticPr fontId="1" type="noConversion"/>
  <pageMargins left="0.75" right="0.75" top="1" bottom="1" header="0.5" footer="0.5"/>
  <pageSetup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52"/>
  <sheetViews>
    <sheetView workbookViewId="0">
      <selection activeCell="A2" sqref="A2:Z2"/>
    </sheetView>
  </sheetViews>
  <sheetFormatPr defaultRowHeight="12.75" x14ac:dyDescent="0.2"/>
  <cols>
    <col min="1" max="2" width="2.5703125" customWidth="1"/>
    <col min="3" max="3" width="10.42578125" customWidth="1"/>
    <col min="4" max="4" width="6.7109375" customWidth="1"/>
    <col min="5" max="5" width="4" customWidth="1"/>
    <col min="6" max="6" width="8.42578125" customWidth="1"/>
    <col min="7" max="7" width="4.5703125" customWidth="1"/>
    <col min="8" max="8" width="1.140625" customWidth="1"/>
    <col min="9" max="9" width="9" customWidth="1"/>
    <col min="10" max="10" width="3.7109375" customWidth="1"/>
    <col min="11" max="11" width="1.7109375" customWidth="1"/>
    <col min="12" max="12" width="8.5703125" bestFit="1" customWidth="1"/>
    <col min="13" max="13" width="3.5703125" customWidth="1"/>
    <col min="14" max="14" width="1.7109375" customWidth="1"/>
    <col min="15" max="15" width="8.5703125" bestFit="1" customWidth="1"/>
    <col min="16" max="16" width="2.28515625" customWidth="1"/>
    <col min="17" max="17" width="1.7109375" customWidth="1"/>
    <col min="18" max="18" width="8.5703125" bestFit="1" customWidth="1"/>
    <col min="19" max="19" width="2.28515625" customWidth="1"/>
    <col min="20" max="20" width="1.7109375" customWidth="1"/>
    <col min="21" max="22" width="0.28515625" hidden="1" customWidth="1"/>
    <col min="23" max="23" width="7.140625" customWidth="1"/>
    <col min="24" max="24" width="4.85546875" bestFit="1" customWidth="1"/>
    <col min="25" max="25" width="8.28515625" customWidth="1"/>
    <col min="26" max="26" width="4.42578125" customWidth="1"/>
  </cols>
  <sheetData>
    <row r="1" spans="1:27" ht="15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">
      <c r="A2" s="49">
        <v>45536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7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">
      <c r="A4" s="50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5" thickBot="1" x14ac:dyDescent="0.25"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x14ac:dyDescent="0.2">
      <c r="F7" s="51" t="s">
        <v>2</v>
      </c>
      <c r="G7" s="52"/>
      <c r="H7" s="4"/>
      <c r="I7" s="52" t="s">
        <v>3</v>
      </c>
      <c r="J7" s="53"/>
      <c r="K7" s="5"/>
      <c r="L7" s="52" t="s">
        <v>4</v>
      </c>
      <c r="M7" s="52"/>
      <c r="N7" s="6"/>
      <c r="O7" s="51" t="s">
        <v>5</v>
      </c>
      <c r="P7" s="52"/>
      <c r="Q7" s="53"/>
      <c r="R7" s="51" t="s">
        <v>6</v>
      </c>
      <c r="S7" s="52"/>
      <c r="T7" s="52"/>
      <c r="U7" s="4"/>
      <c r="V7" s="4"/>
      <c r="W7" s="51" t="s">
        <v>7</v>
      </c>
      <c r="X7" s="53"/>
      <c r="Y7" s="74" t="s">
        <v>8</v>
      </c>
      <c r="Z7" s="75"/>
    </row>
    <row r="8" spans="1:27" x14ac:dyDescent="0.2">
      <c r="F8" s="71" t="s">
        <v>9</v>
      </c>
      <c r="G8" s="73"/>
      <c r="H8" s="45"/>
      <c r="I8" s="73" t="s">
        <v>9</v>
      </c>
      <c r="J8" s="72"/>
      <c r="K8" s="8"/>
      <c r="L8" s="48" t="s">
        <v>10</v>
      </c>
      <c r="M8" s="48"/>
      <c r="N8" s="9"/>
      <c r="O8" s="56" t="s">
        <v>2</v>
      </c>
      <c r="P8" s="48"/>
      <c r="Q8" s="57"/>
      <c r="R8" s="56" t="s">
        <v>11</v>
      </c>
      <c r="S8" s="48"/>
      <c r="T8" s="48"/>
      <c r="U8" s="48"/>
      <c r="V8" s="48"/>
      <c r="W8" s="56"/>
      <c r="X8" s="57"/>
      <c r="Y8" s="56"/>
      <c r="Z8" s="57"/>
    </row>
    <row r="9" spans="1:27" x14ac:dyDescent="0.2">
      <c r="F9" s="56">
        <v>66</v>
      </c>
      <c r="G9" s="48"/>
      <c r="I9" s="48">
        <v>11435</v>
      </c>
      <c r="J9" s="57"/>
      <c r="K9" s="8"/>
      <c r="L9" s="48" t="s">
        <v>12</v>
      </c>
      <c r="M9" s="48"/>
      <c r="N9" s="9"/>
      <c r="O9" s="56" t="s">
        <v>13</v>
      </c>
      <c r="P9" s="48"/>
      <c r="Q9" s="57"/>
      <c r="R9" s="56" t="s">
        <v>14</v>
      </c>
      <c r="S9" s="48"/>
      <c r="U9" s="48" t="s">
        <v>8</v>
      </c>
      <c r="V9" s="48"/>
      <c r="W9" s="56" t="s">
        <v>14</v>
      </c>
      <c r="X9" s="57"/>
      <c r="Y9" s="71" t="s">
        <v>14</v>
      </c>
      <c r="Z9" s="72"/>
    </row>
    <row r="10" spans="1:27" x14ac:dyDescent="0.2">
      <c r="A10" s="11"/>
      <c r="B10" s="11"/>
      <c r="C10" s="11"/>
      <c r="D10" s="11"/>
      <c r="E10" s="12"/>
      <c r="F10" s="61" t="s">
        <v>15</v>
      </c>
      <c r="G10" s="69"/>
      <c r="H10" s="69"/>
      <c r="I10" s="69"/>
      <c r="J10" s="62"/>
      <c r="K10" s="13"/>
      <c r="L10" s="69" t="s">
        <v>16</v>
      </c>
      <c r="M10" s="69"/>
      <c r="N10" s="12"/>
      <c r="O10" s="61" t="s">
        <v>16</v>
      </c>
      <c r="P10" s="69"/>
      <c r="Q10" s="62"/>
      <c r="R10" s="61" t="s">
        <v>16</v>
      </c>
      <c r="S10" s="69"/>
      <c r="T10" s="69"/>
      <c r="U10" s="69" t="s">
        <v>16</v>
      </c>
      <c r="V10" s="69"/>
      <c r="W10" s="61" t="s">
        <v>16</v>
      </c>
      <c r="X10" s="62"/>
      <c r="Y10" s="61" t="s">
        <v>16</v>
      </c>
      <c r="Z10" s="62"/>
    </row>
    <row r="11" spans="1:27" x14ac:dyDescent="0.2">
      <c r="F11" s="8"/>
      <c r="J11" s="9"/>
      <c r="O11" s="8"/>
      <c r="Q11" s="9"/>
      <c r="W11" s="8"/>
      <c r="X11" s="9"/>
      <c r="Y11" s="8"/>
      <c r="Z11" s="10"/>
    </row>
    <row r="12" spans="1:27" x14ac:dyDescent="0.2">
      <c r="A12" s="14" t="s">
        <v>17</v>
      </c>
      <c r="B12" s="14"/>
      <c r="C12" s="14"/>
      <c r="D12" s="14"/>
      <c r="E12" s="15"/>
      <c r="F12" s="63">
        <f>('[9]Pipeline Data'!F7)-1</f>
        <v>45535</v>
      </c>
      <c r="G12" s="64"/>
      <c r="I12" s="64">
        <f>('[9]Pipeline Data'!F7)-1</f>
        <v>45535</v>
      </c>
      <c r="J12" s="65"/>
      <c r="K12" s="66">
        <f>('[9]Pipeline Data'!F7)-1</f>
        <v>45535</v>
      </c>
      <c r="L12" s="67"/>
      <c r="M12" s="67"/>
      <c r="N12" s="68"/>
      <c r="O12" s="66">
        <f>('[9]Pipeline Data'!F7)-1</f>
        <v>45535</v>
      </c>
      <c r="P12" s="67"/>
      <c r="Q12" s="68"/>
      <c r="R12" s="66">
        <f>('[9]Pipeline Data'!F7)-1</f>
        <v>45535</v>
      </c>
      <c r="S12" s="67"/>
      <c r="T12" s="68"/>
      <c r="U12" s="16" t="s">
        <v>14</v>
      </c>
      <c r="V12" s="16" t="s">
        <v>14</v>
      </c>
      <c r="W12" s="67">
        <f>K12</f>
        <v>45535</v>
      </c>
      <c r="X12" s="68"/>
      <c r="Y12" s="66">
        <f>('[9]Pipeline Data'!F7)-1</f>
        <v>45535</v>
      </c>
      <c r="Z12" s="68"/>
      <c r="AA12" s="17"/>
    </row>
    <row r="13" spans="1:27" x14ac:dyDescent="0.2">
      <c r="F13" s="56" t="s">
        <v>18</v>
      </c>
      <c r="G13" s="48"/>
      <c r="I13" s="48" t="s">
        <v>19</v>
      </c>
      <c r="J13" s="57"/>
      <c r="K13" s="71" t="s">
        <v>19</v>
      </c>
      <c r="L13" s="73"/>
      <c r="M13" s="73"/>
      <c r="N13" s="72"/>
      <c r="O13" s="71" t="s">
        <v>19</v>
      </c>
      <c r="P13" s="73"/>
      <c r="Q13" s="72"/>
      <c r="R13" s="71" t="s">
        <v>19</v>
      </c>
      <c r="S13" s="73"/>
      <c r="T13" s="73"/>
      <c r="W13" s="71" t="s">
        <v>19</v>
      </c>
      <c r="X13" s="72"/>
      <c r="Y13" s="71" t="s">
        <v>19</v>
      </c>
      <c r="Z13" s="72"/>
    </row>
    <row r="14" spans="1:27" x14ac:dyDescent="0.2">
      <c r="A14" t="s">
        <v>20</v>
      </c>
      <c r="F14" s="56" t="s">
        <v>21</v>
      </c>
      <c r="G14" s="48"/>
      <c r="I14" s="48" t="s">
        <v>21</v>
      </c>
      <c r="J14" s="57"/>
      <c r="L14" s="48" t="s">
        <v>21</v>
      </c>
      <c r="M14" s="48"/>
      <c r="O14" s="56" t="s">
        <v>21</v>
      </c>
      <c r="P14" s="48"/>
      <c r="Q14" s="57"/>
      <c r="R14" s="56" t="s">
        <v>21</v>
      </c>
      <c r="S14" s="48"/>
      <c r="T14" s="48"/>
      <c r="U14" s="48" t="s">
        <v>21</v>
      </c>
      <c r="V14" s="48"/>
      <c r="W14" s="56" t="s">
        <v>21</v>
      </c>
      <c r="X14" s="57"/>
      <c r="Y14" s="56" t="s">
        <v>21</v>
      </c>
      <c r="Z14" s="57"/>
    </row>
    <row r="15" spans="1:27" x14ac:dyDescent="0.2">
      <c r="F15" s="8"/>
      <c r="J15" s="9"/>
      <c r="O15" s="8"/>
      <c r="Q15" s="9"/>
      <c r="W15" s="8"/>
      <c r="X15" s="9"/>
      <c r="Y15" s="8"/>
      <c r="Z15" s="9"/>
    </row>
    <row r="16" spans="1:27" x14ac:dyDescent="0.2">
      <c r="A16" s="70" t="s">
        <v>22</v>
      </c>
      <c r="B16" s="70"/>
      <c r="C16" s="70"/>
      <c r="D16" t="s">
        <v>23</v>
      </c>
      <c r="F16" s="18">
        <f>'[9]Pipeline Data'!P13</f>
        <v>1.7741064516129037</v>
      </c>
      <c r="G16" s="19" t="s">
        <v>24</v>
      </c>
      <c r="I16" s="20">
        <f>'[9]Pipeline Data'!S13</f>
        <v>0.42660322580645155</v>
      </c>
      <c r="J16" s="21" t="s">
        <v>24</v>
      </c>
      <c r="L16" s="20">
        <f>'[9]Pipeline Data'!M13</f>
        <v>0.89483870967741941</v>
      </c>
      <c r="M16" s="19" t="s">
        <v>24</v>
      </c>
      <c r="O16" s="18">
        <f>'[9]Pipeline Data'!Y13</f>
        <v>2.5541935483870968</v>
      </c>
      <c r="P16" s="19" t="s">
        <v>24</v>
      </c>
      <c r="Q16" s="9"/>
      <c r="R16" s="20">
        <f>'[9]Pipeline Data'!V13</f>
        <v>2.5710999999999995</v>
      </c>
      <c r="S16" s="19" t="s">
        <v>24</v>
      </c>
      <c r="U16" s="20">
        <v>1.4158599999999999</v>
      </c>
      <c r="V16" s="19" t="s">
        <v>24</v>
      </c>
      <c r="W16" s="18">
        <f>'[9]Pipeline Data'!G13</f>
        <v>0.98370000000000002</v>
      </c>
      <c r="X16" s="21" t="s">
        <v>24</v>
      </c>
      <c r="Y16" s="18">
        <f>'[9]Pipeline Data'!J13</f>
        <v>0.9536612903225804</v>
      </c>
      <c r="Z16" s="21" t="s">
        <v>24</v>
      </c>
    </row>
    <row r="17" spans="1:26" ht="13.5" customHeight="1" x14ac:dyDescent="0.2">
      <c r="A17" t="s">
        <v>25</v>
      </c>
      <c r="D17" t="s">
        <v>26</v>
      </c>
      <c r="F17" s="18">
        <f>'[9]Pipeline Data'!P14</f>
        <v>0.8200774193548388</v>
      </c>
      <c r="I17" s="20">
        <f>'[9]Pipeline Data'!S14</f>
        <v>0.60733225806451618</v>
      </c>
      <c r="J17" s="9"/>
      <c r="L17" s="20">
        <f>'[9]Pipeline Data'!M14</f>
        <v>0.54387096774193566</v>
      </c>
      <c r="O17" s="18">
        <f>'[9]Pipeline Data'!Y14</f>
        <v>0.95948387096774201</v>
      </c>
      <c r="Q17" s="9"/>
      <c r="R17" s="20">
        <f>'[9]Pipeline Data'!V14</f>
        <v>1.0579275862068966</v>
      </c>
      <c r="U17" s="20">
        <v>0.95437700000000003</v>
      </c>
      <c r="W17" s="18">
        <f>'[9]Pipeline Data'!G14</f>
        <v>0.42380000000000001</v>
      </c>
      <c r="X17" s="9"/>
      <c r="Y17" s="18">
        <f>'[9]Pipeline Data'!J14</f>
        <v>0.52805806451612891</v>
      </c>
      <c r="Z17" s="9"/>
    </row>
    <row r="18" spans="1:26" x14ac:dyDescent="0.2">
      <c r="A18" t="s">
        <v>27</v>
      </c>
      <c r="D18" t="s">
        <v>28</v>
      </c>
      <c r="F18" s="18">
        <f>'[9]Pipeline Data'!P15</f>
        <v>89.818709677419378</v>
      </c>
      <c r="I18" s="20">
        <f>'[9]Pipeline Data'!S15</f>
        <v>91.381845161290315</v>
      </c>
      <c r="J18" s="9"/>
      <c r="L18" s="20">
        <f>'[9]Pipeline Data'!M15</f>
        <v>89.881612903225815</v>
      </c>
      <c r="O18" s="18">
        <f>'[9]Pipeline Data'!Y15</f>
        <v>82.362809999999996</v>
      </c>
      <c r="Q18" s="9"/>
      <c r="R18" s="20">
        <f>'[9]Pipeline Data'!V15</f>
        <v>80.217044799999996</v>
      </c>
      <c r="U18" s="20">
        <v>93.925799999999995</v>
      </c>
      <c r="W18" s="18">
        <f>'[9]Pipeline Data'!G15</f>
        <v>91.694199999999995</v>
      </c>
      <c r="X18" s="9"/>
      <c r="Y18" s="18">
        <f>'[9]Pipeline Data'!J15</f>
        <v>93.235996774193552</v>
      </c>
      <c r="Z18" s="9"/>
    </row>
    <row r="19" spans="1:26" x14ac:dyDescent="0.2">
      <c r="A19" t="s">
        <v>29</v>
      </c>
      <c r="D19" t="s">
        <v>30</v>
      </c>
      <c r="F19" s="18">
        <f>'[9]Pipeline Data'!P16</f>
        <v>6.9711612903225806</v>
      </c>
      <c r="I19" s="20">
        <f>'[9]Pipeline Data'!S16</f>
        <v>7.0418387096774175</v>
      </c>
      <c r="J19" s="9"/>
      <c r="L19" s="20">
        <f>'[9]Pipeline Data'!M16</f>
        <v>8.2399999999999967</v>
      </c>
      <c r="O19" s="18">
        <f>'[9]Pipeline Data'!Y16</f>
        <v>13.302</v>
      </c>
      <c r="Q19" s="9"/>
      <c r="R19" s="20">
        <f>'[9]Pipeline Data'!V16</f>
        <v>15.246503448275858</v>
      </c>
      <c r="U19" s="20">
        <v>2.9041999999999999</v>
      </c>
      <c r="W19" s="18">
        <f>'[9]Pipeline Data'!G16</f>
        <v>6.6289999999999996</v>
      </c>
      <c r="X19" s="9"/>
      <c r="Y19" s="18">
        <f>'[9]Pipeline Data'!J16</f>
        <v>4.7787451612903222</v>
      </c>
      <c r="Z19" s="9"/>
    </row>
    <row r="20" spans="1:26" x14ac:dyDescent="0.2">
      <c r="A20" t="s">
        <v>31</v>
      </c>
      <c r="D20" t="s">
        <v>32</v>
      </c>
      <c r="F20" s="18">
        <f>'[9]Pipeline Data'!P17</f>
        <v>0.55063225806451621</v>
      </c>
      <c r="I20" s="20">
        <f>'[9]Pipeline Data'!S17</f>
        <v>0.45088064516129039</v>
      </c>
      <c r="J20" s="9"/>
      <c r="L20" s="20">
        <f>'[9]Pipeline Data'!M17</f>
        <v>0.33451612903225808</v>
      </c>
      <c r="O20" s="18">
        <f>'[9]Pipeline Data'!Y17</f>
        <v>0.75412903225806438</v>
      </c>
      <c r="Q20" s="9"/>
      <c r="R20" s="20">
        <f>'[9]Pipeline Data'!V17</f>
        <v>0.84639310344827579</v>
      </c>
      <c r="U20" s="20">
        <v>0.56200000000000006</v>
      </c>
      <c r="W20" s="18">
        <f>'[9]Pipeline Data'!G17</f>
        <v>0.23449999999999999</v>
      </c>
      <c r="X20" s="9"/>
      <c r="Y20" s="18">
        <f>'[9]Pipeline Data'!J17</f>
        <v>0.3897741935483871</v>
      </c>
      <c r="Z20" s="9"/>
    </row>
    <row r="21" spans="1:26" x14ac:dyDescent="0.2">
      <c r="A21" t="s">
        <v>33</v>
      </c>
      <c r="D21" t="s">
        <v>34</v>
      </c>
      <c r="F21" s="18">
        <f>'[9]Pipeline Data'!P18</f>
        <v>2.0703225806451609E-2</v>
      </c>
      <c r="I21" s="20">
        <f>'[9]Pipeline Data'!S18</f>
        <v>3.2522580645161288E-2</v>
      </c>
      <c r="J21" s="9"/>
      <c r="L21" s="20">
        <f>'[9]Pipeline Data'!M18</f>
        <v>2.7419354838709688E-2</v>
      </c>
      <c r="O21" s="18">
        <f>'[9]Pipeline Data'!Y18</f>
        <v>2.0096774193548394E-2</v>
      </c>
      <c r="Q21" s="9"/>
      <c r="R21" s="20">
        <f>'[9]Pipeline Data'!V18</f>
        <v>1.9344827586206894E-2</v>
      </c>
      <c r="U21" s="20">
        <v>6.8000000000000005E-2</v>
      </c>
      <c r="W21" s="18">
        <f>'[9]Pipeline Data'!G18</f>
        <v>5.3E-3</v>
      </c>
      <c r="X21" s="9"/>
      <c r="Y21" s="18">
        <f>'[9]Pipeline Data'!J18</f>
        <v>2.912903225806452E-2</v>
      </c>
      <c r="Z21" s="9"/>
    </row>
    <row r="22" spans="1:26" x14ac:dyDescent="0.2">
      <c r="A22" t="s">
        <v>35</v>
      </c>
      <c r="D22" t="s">
        <v>34</v>
      </c>
      <c r="F22" s="18">
        <f>'[9]Pipeline Data'!P19</f>
        <v>3.4929032258064506E-2</v>
      </c>
      <c r="I22" s="20">
        <f>'[9]Pipeline Data'!S19</f>
        <v>3.9567741935483861E-2</v>
      </c>
      <c r="J22" s="9"/>
      <c r="L22" s="20">
        <f>'[9]Pipeline Data'!M19</f>
        <v>5.612903225806453E-2</v>
      </c>
      <c r="O22" s="18">
        <f>'[9]Pipeline Data'!Y19</f>
        <v>4.041935483870969E-2</v>
      </c>
      <c r="Q22" s="9"/>
      <c r="R22" s="20">
        <f>'[9]Pipeline Data'!V19</f>
        <v>3.769310344827586E-2</v>
      </c>
      <c r="U22" s="20">
        <v>9.35E-2</v>
      </c>
      <c r="W22" s="18">
        <f>'[9]Pipeline Data'!G19</f>
        <v>6.3E-3</v>
      </c>
      <c r="X22" s="9"/>
      <c r="Y22" s="18">
        <f>'[9]Pipeline Data'!J19</f>
        <v>4.7193548387096787E-2</v>
      </c>
      <c r="Z22" s="9"/>
    </row>
    <row r="23" spans="1:26" x14ac:dyDescent="0.2">
      <c r="A23" t="s">
        <v>36</v>
      </c>
      <c r="D23" t="s">
        <v>37</v>
      </c>
      <c r="F23" s="18">
        <f>'[9]Pipeline Data'!P20</f>
        <v>3.5000000000000001E-3</v>
      </c>
      <c r="I23" s="20">
        <f>'[9]Pipeline Data'!S20</f>
        <v>7.5354838709677423E-3</v>
      </c>
      <c r="J23" s="9"/>
      <c r="L23" s="20">
        <f>'[9]Pipeline Data'!M20</f>
        <v>1.3548387096774198E-2</v>
      </c>
      <c r="O23" s="18">
        <f>'[9]Pipeline Data'!Y20</f>
        <v>2.9032258064516144E-3</v>
      </c>
      <c r="Q23" s="9"/>
      <c r="R23" s="20">
        <f>'[9]Pipeline Data'!V20</f>
        <v>2.179310344827586E-3</v>
      </c>
      <c r="U23" s="20">
        <v>2.47E-2</v>
      </c>
      <c r="W23" s="18">
        <f>'[9]Pipeline Data'!G20</f>
        <v>2.9999999999999997E-4</v>
      </c>
      <c r="X23" s="9"/>
      <c r="Y23" s="18">
        <f>'[9]Pipeline Data'!J20</f>
        <v>1.1977419354838712E-2</v>
      </c>
      <c r="Z23" s="9"/>
    </row>
    <row r="24" spans="1:26" x14ac:dyDescent="0.2">
      <c r="A24" t="s">
        <v>38</v>
      </c>
      <c r="D24" t="s">
        <v>37</v>
      </c>
      <c r="F24" s="18">
        <f>'[9]Pipeline Data'!P21</f>
        <v>2.7258064516129036E-3</v>
      </c>
      <c r="I24" s="20">
        <f>'[9]Pipeline Data'!S21</f>
        <v>4.9967741935483872E-3</v>
      </c>
      <c r="J24" s="9"/>
      <c r="L24" s="20">
        <f>'[9]Pipeline Data'!M21</f>
        <v>6.7741935483870974E-3</v>
      </c>
      <c r="O24" s="18">
        <f>'[9]Pipeline Data'!Y21</f>
        <v>3.0322580645161306E-3</v>
      </c>
      <c r="Q24" s="9"/>
      <c r="R24" s="20">
        <f>'[9]Pipeline Data'!V21</f>
        <v>2.2620689655172416E-3</v>
      </c>
      <c r="U24" s="20">
        <v>2.0400000000000001E-2</v>
      </c>
      <c r="W24" s="18">
        <f>'[9]Pipeline Data'!G21</f>
        <v>2.0000000000000001E-4</v>
      </c>
      <c r="X24" s="9"/>
      <c r="Y24" s="18">
        <f>'[9]Pipeline Data'!J21</f>
        <v>7.7548387096774175E-3</v>
      </c>
      <c r="Z24" s="9"/>
    </row>
    <row r="25" spans="1:26" x14ac:dyDescent="0.2">
      <c r="A25" t="s">
        <v>39</v>
      </c>
      <c r="D25" t="s">
        <v>40</v>
      </c>
      <c r="F25" s="18">
        <f>'[9]Pipeline Data'!P22</f>
        <v>3.4612903225806463E-3</v>
      </c>
      <c r="I25" s="20">
        <f>'[9]Pipeline Data'!S22</f>
        <v>6.8548387096774195E-3</v>
      </c>
      <c r="J25" s="9"/>
      <c r="L25" s="20">
        <f>'[9]Pipeline Data'!M22</f>
        <v>0</v>
      </c>
      <c r="O25" s="18">
        <f>'[9]Pipeline Data'!Y22</f>
        <v>0</v>
      </c>
      <c r="Q25" s="9"/>
      <c r="R25" s="20">
        <f>'[9]Pipeline Data'!V22</f>
        <v>3.0689655172413792E-4</v>
      </c>
      <c r="U25" s="20">
        <v>3.0349999999999999E-2</v>
      </c>
      <c r="W25" s="18">
        <f>'[9]Pipeline Data'!G22</f>
        <v>1E-4</v>
      </c>
      <c r="X25" s="9"/>
      <c r="Y25" s="18">
        <f>'[9]Pipeline Data'!J22</f>
        <v>1.7745161290322581E-2</v>
      </c>
      <c r="Z25" s="9"/>
    </row>
    <row r="26" spans="1:26" x14ac:dyDescent="0.2">
      <c r="A26" s="14" t="s">
        <v>41</v>
      </c>
      <c r="B26" s="14"/>
      <c r="C26" s="14"/>
      <c r="D26" t="s">
        <v>42</v>
      </c>
      <c r="F26" s="18">
        <f>'[9]Pipeline Data'!P23</f>
        <v>0</v>
      </c>
      <c r="I26" s="20">
        <f>'[9]Pipeline Data'!S23</f>
        <v>0</v>
      </c>
      <c r="J26" s="9"/>
      <c r="L26" s="20">
        <f>'[9]Pipeline Data'!M23</f>
        <v>0</v>
      </c>
      <c r="O26" s="18">
        <f>'[9]Pipeline Data'!Y23</f>
        <v>0</v>
      </c>
      <c r="Q26" s="9"/>
      <c r="R26" s="20">
        <f>'[9]Pipeline Data'!V23</f>
        <v>0</v>
      </c>
      <c r="U26" s="20">
        <v>0</v>
      </c>
      <c r="W26" s="18">
        <f>'[9]Pipeline Data'!G23</f>
        <v>2.2499999999999999E-2</v>
      </c>
      <c r="X26" s="9"/>
      <c r="Y26" s="18">
        <f>'[9]Pipeline Data'!J23</f>
        <v>0</v>
      </c>
      <c r="Z26" s="9"/>
    </row>
    <row r="27" spans="1:26" x14ac:dyDescent="0.2">
      <c r="A27" t="s">
        <v>43</v>
      </c>
      <c r="D27" t="s">
        <v>44</v>
      </c>
      <c r="F27" s="18">
        <f>'[9]Pipeline Data'!P24</f>
        <v>0</v>
      </c>
      <c r="I27" s="20">
        <f>'[9]Pipeline Data'!S24</f>
        <v>0</v>
      </c>
      <c r="J27" s="9"/>
      <c r="L27" s="20">
        <f>'[9]Pipeline Data'!M24</f>
        <v>0</v>
      </c>
      <c r="O27" s="18">
        <f>'[9]Pipeline Data'!Y24</f>
        <v>0</v>
      </c>
      <c r="Q27" s="9"/>
      <c r="R27" s="20">
        <f>'[9]Pipeline Data'!V24</f>
        <v>0</v>
      </c>
      <c r="U27" s="20">
        <v>0</v>
      </c>
      <c r="W27" s="18">
        <f>'[9]Pipeline Data'!G24</f>
        <v>0</v>
      </c>
      <c r="X27" s="9"/>
      <c r="Y27" s="18">
        <f>'[9]Pipeline Data'!J24</f>
        <v>0</v>
      </c>
      <c r="Z27" s="9"/>
    </row>
    <row r="28" spans="1:26" x14ac:dyDescent="0.2">
      <c r="A28" t="s">
        <v>45</v>
      </c>
      <c r="D28" t="s">
        <v>46</v>
      </c>
      <c r="F28" s="18">
        <f>'[9]Pipeline Data'!P25</f>
        <v>0</v>
      </c>
      <c r="I28" s="20">
        <f>'[9]Pipeline Data'!S25</f>
        <v>0</v>
      </c>
      <c r="J28" s="9"/>
      <c r="L28" s="20">
        <f>'[9]Pipeline Data'!M25</f>
        <v>0</v>
      </c>
      <c r="O28" s="18">
        <f>'[9]Pipeline Data'!Y25</f>
        <v>0</v>
      </c>
      <c r="Q28" s="9"/>
      <c r="R28" s="20">
        <f>'[9]Pipeline Data'!V25</f>
        <v>0</v>
      </c>
      <c r="U28" s="20">
        <v>0</v>
      </c>
      <c r="W28" s="18">
        <f>'[9]Pipeline Data'!G25</f>
        <v>0</v>
      </c>
      <c r="X28" s="9"/>
      <c r="Y28" s="18">
        <f>'[9]Pipeline Data'!J25</f>
        <v>0</v>
      </c>
      <c r="Z28" s="9"/>
    </row>
    <row r="29" spans="1:26" x14ac:dyDescent="0.2">
      <c r="A29" t="s">
        <v>47</v>
      </c>
      <c r="D29" t="s">
        <v>48</v>
      </c>
      <c r="F29" s="22">
        <f>'[9]Pipeline Data'!P26</f>
        <v>0</v>
      </c>
      <c r="I29" s="23">
        <f>'[9]Pipeline Data'!S26</f>
        <v>0</v>
      </c>
      <c r="J29" s="9"/>
      <c r="L29" s="23">
        <f>'[9]Pipeline Data'!M26</f>
        <v>0</v>
      </c>
      <c r="O29" s="22">
        <f>'[9]Pipeline Data'!Y26</f>
        <v>0</v>
      </c>
      <c r="Q29" s="9"/>
      <c r="R29" s="23">
        <f>'[9]Pipeline Data'!V26</f>
        <v>0</v>
      </c>
      <c r="U29" s="23">
        <v>0</v>
      </c>
      <c r="W29" s="22">
        <f>'[9]Pipeline Data'!G26</f>
        <v>0</v>
      </c>
      <c r="X29" s="9"/>
      <c r="Y29" s="22">
        <f>'[9]Pipeline Data'!J26</f>
        <v>0</v>
      </c>
      <c r="Z29" s="9"/>
    </row>
    <row r="30" spans="1:26" x14ac:dyDescent="0.2">
      <c r="F30" s="8"/>
      <c r="J30" s="9"/>
      <c r="O30" s="8"/>
      <c r="Q30" s="9"/>
      <c r="W30" s="8"/>
      <c r="X30" s="9"/>
      <c r="Y30" s="8"/>
      <c r="Z30" s="9"/>
    </row>
    <row r="31" spans="1:26" ht="13.5" thickBot="1" x14ac:dyDescent="0.25">
      <c r="F31" s="24">
        <f>SUM(F16:F29)</f>
        <v>100.00000645161292</v>
      </c>
      <c r="G31" s="25" t="s">
        <v>24</v>
      </c>
      <c r="H31" s="25"/>
      <c r="I31" s="26">
        <f>SUM(I16:I29)</f>
        <v>99.999977419354821</v>
      </c>
      <c r="J31" s="27" t="s">
        <v>24</v>
      </c>
      <c r="K31" s="25"/>
      <c r="L31" s="26">
        <f>SUM(L16:L29)</f>
        <v>99.998709677419356</v>
      </c>
      <c r="M31" s="25" t="s">
        <v>24</v>
      </c>
      <c r="N31" s="25"/>
      <c r="O31" s="24">
        <f>SUM(O16:O29)</f>
        <v>99.999068064516123</v>
      </c>
      <c r="P31" s="25" t="s">
        <v>24</v>
      </c>
      <c r="Q31" s="27"/>
      <c r="R31" s="26">
        <f>SUM(R16:R29)</f>
        <v>100.00075514482759</v>
      </c>
      <c r="S31" s="25" t="s">
        <v>24</v>
      </c>
      <c r="T31" s="25"/>
      <c r="U31" s="26">
        <f>ROUND(U16,2)+ROUND(U17,2)+ROUND(U18,2)+ROUND(U19,2)+ROUND(U20,2)+ROUND(U21,2)+ROUND(U22,2)+ROUND(U23,2)+ROUND(U24,2)+ROUND(U25,2)+ROUND(U26,2)+ROUND(U27,2)+ROUND(U28,2)+ROUND(U29,2)</f>
        <v>99.990000000000009</v>
      </c>
      <c r="V31" s="25" t="s">
        <v>24</v>
      </c>
      <c r="W31" s="24">
        <f>SUM(W16:W29)</f>
        <v>99.999899999999997</v>
      </c>
      <c r="X31" s="27" t="s">
        <v>24</v>
      </c>
      <c r="Y31" s="24">
        <f>SUM(Y16:Y29)</f>
        <v>100.00003548387096</v>
      </c>
      <c r="Z31" s="27" t="s">
        <v>24</v>
      </c>
    </row>
    <row r="34" spans="1:26" x14ac:dyDescent="0.2">
      <c r="A34" t="s">
        <v>49</v>
      </c>
      <c r="C34" t="s">
        <v>50</v>
      </c>
    </row>
    <row r="35" spans="1:26" x14ac:dyDescent="0.2">
      <c r="C35" t="s">
        <v>51</v>
      </c>
    </row>
    <row r="37" spans="1:26" x14ac:dyDescent="0.2">
      <c r="A37" s="28" t="s">
        <v>52</v>
      </c>
      <c r="B37" s="28"/>
    </row>
    <row r="38" spans="1:26" ht="13.5" thickBot="1" x14ac:dyDescent="0.25">
      <c r="L38" s="29"/>
    </row>
    <row r="39" spans="1:26" x14ac:dyDescent="0.2">
      <c r="C39" t="s">
        <v>53</v>
      </c>
      <c r="F39" s="30">
        <f>'[9]Pipeline Data'!P9</f>
        <v>1051.4578387096774</v>
      </c>
      <c r="G39" s="4"/>
      <c r="H39" s="4"/>
      <c r="I39" s="31">
        <f>'[9]Pipeline Data'!S9</f>
        <v>1067.0558387096773</v>
      </c>
      <c r="J39" s="6"/>
      <c r="K39" s="4"/>
      <c r="L39" s="31">
        <f>'[9]Pipeline Data'!M9</f>
        <v>1070.7032258064514</v>
      </c>
      <c r="M39" s="4"/>
      <c r="N39" s="4"/>
      <c r="O39" s="30">
        <f>'[9]Pipeline Data'!Y9</f>
        <v>1093.3133548387098</v>
      </c>
      <c r="P39" s="4"/>
      <c r="Q39" s="6"/>
      <c r="R39" s="31">
        <f>'[9]Pipeline Data'!V9</f>
        <v>1107.8586206896553</v>
      </c>
      <c r="S39" s="4"/>
      <c r="T39" s="4"/>
      <c r="U39" s="31">
        <v>1027.43</v>
      </c>
      <c r="V39" s="4"/>
      <c r="W39" s="30">
        <f>'[9]Pipeline Data'!G9</f>
        <v>1054.6079999999999</v>
      </c>
      <c r="X39" s="6"/>
      <c r="Y39" s="31">
        <f>'[9]Pipeline Data'!J9</f>
        <v>1044.9677419354839</v>
      </c>
      <c r="Z39" s="6"/>
    </row>
    <row r="40" spans="1:26" x14ac:dyDescent="0.2">
      <c r="C40" t="s">
        <v>54</v>
      </c>
      <c r="F40" s="32">
        <f>[9]HeatingValue!N26</f>
        <v>1048.3900000000001</v>
      </c>
      <c r="I40" s="33">
        <f>[9]HeatingValue!Q26</f>
        <v>1064.43</v>
      </c>
      <c r="J40" s="9"/>
      <c r="L40" s="33">
        <f>[9]HeatingValue!T26</f>
        <v>1068.08</v>
      </c>
      <c r="O40" s="32">
        <f>[9]HeatingValue!Z26</f>
        <v>1090.5</v>
      </c>
      <c r="Q40" s="9"/>
      <c r="R40" s="32">
        <f>[9]HeatingValue!W26</f>
        <v>1105.94</v>
      </c>
      <c r="U40" s="34">
        <v>1024.7</v>
      </c>
      <c r="W40" s="32">
        <f>[9]HeatingValue!K26</f>
        <v>1052.23</v>
      </c>
      <c r="X40" s="9"/>
      <c r="Y40" s="32">
        <f>[9]HeatingValue!E26</f>
        <v>1042.8699999999999</v>
      </c>
      <c r="Z40" s="9"/>
    </row>
    <row r="41" spans="1:26" x14ac:dyDescent="0.2">
      <c r="F41" s="8"/>
      <c r="J41" s="9"/>
      <c r="O41" s="8"/>
      <c r="Q41" s="9"/>
      <c r="W41" s="8"/>
      <c r="X41" s="9"/>
      <c r="Z41" s="9"/>
    </row>
    <row r="42" spans="1:26" x14ac:dyDescent="0.2">
      <c r="A42" s="28" t="s">
        <v>55</v>
      </c>
      <c r="B42" s="28"/>
      <c r="F42" s="8"/>
      <c r="J42" s="9"/>
      <c r="O42" s="8"/>
      <c r="Q42" s="9"/>
      <c r="W42" s="8"/>
      <c r="X42" s="9"/>
      <c r="Z42" s="9"/>
    </row>
    <row r="43" spans="1:26" ht="9" customHeight="1" x14ac:dyDescent="0.2">
      <c r="F43" s="8"/>
      <c r="J43" s="9"/>
      <c r="O43" s="8"/>
      <c r="Q43" s="9"/>
      <c r="W43" s="8"/>
      <c r="X43" s="9"/>
      <c r="Z43" s="9"/>
    </row>
    <row r="44" spans="1:26" x14ac:dyDescent="0.2">
      <c r="C44" t="s">
        <v>56</v>
      </c>
      <c r="F44" s="35">
        <f>'[9]Pipeline Data'!P11</f>
        <v>0.61043548387096791</v>
      </c>
      <c r="G44" s="36"/>
      <c r="H44" s="36"/>
      <c r="I44" s="36">
        <f>'[9]Pipeline Data'!S11</f>
        <v>0.60264516129032264</v>
      </c>
      <c r="J44" s="37"/>
      <c r="K44" s="36"/>
      <c r="L44" s="36">
        <f>'[9]Pipeline Data'!M11</f>
        <v>0.60870967741935478</v>
      </c>
      <c r="M44" s="36"/>
      <c r="N44" s="36"/>
      <c r="O44" s="35">
        <f>'[9]Pipeline Data'!Y11</f>
        <v>0.64758064516129021</v>
      </c>
      <c r="P44" s="36"/>
      <c r="Q44" s="37"/>
      <c r="R44" s="36">
        <f>'[9]Pipeline Data'!V11</f>
        <v>0.65857931034482764</v>
      </c>
      <c r="S44" s="36"/>
      <c r="T44" s="36"/>
      <c r="U44" s="36">
        <v>0.95437700000000003</v>
      </c>
      <c r="V44" s="36"/>
      <c r="W44" s="35">
        <f>'[9]Pipeline Data'!G11</f>
        <v>0.59770000000000001</v>
      </c>
      <c r="X44" s="9"/>
      <c r="Y44" s="36">
        <f>'[9]Pipeline Data'!J11</f>
        <v>0.59292580645161286</v>
      </c>
      <c r="Z44" s="9"/>
    </row>
    <row r="45" spans="1:26" ht="13.5" thickBot="1" x14ac:dyDescent="0.25">
      <c r="C45" t="s">
        <v>57</v>
      </c>
      <c r="F45" s="38">
        <f>[9]SpecGravity!I25</f>
        <v>0.60851000000000011</v>
      </c>
      <c r="G45" s="25"/>
      <c r="H45" s="25"/>
      <c r="I45" s="39">
        <f>[9]SpecGravity!L25</f>
        <v>0.60115399999999997</v>
      </c>
      <c r="J45" s="27"/>
      <c r="K45" s="25"/>
      <c r="L45" s="39">
        <f>[9]SpecGravity!O25</f>
        <v>0.60721400000000003</v>
      </c>
      <c r="M45" s="25"/>
      <c r="N45" s="25"/>
      <c r="O45" s="38">
        <f>[9]SpecGravity!U25</f>
        <v>0.64580799999999994</v>
      </c>
      <c r="P45" s="25"/>
      <c r="Q45" s="27"/>
      <c r="R45" s="39">
        <f>[9]SpecGravity!R25</f>
        <v>0.65742999999999996</v>
      </c>
      <c r="S45" s="25"/>
      <c r="T45" s="25"/>
      <c r="U45" s="39">
        <v>0.591866</v>
      </c>
      <c r="V45" s="25"/>
      <c r="W45" s="38">
        <f>[9]SpecGravity!G25</f>
        <v>0.59617999999999993</v>
      </c>
      <c r="X45" s="27"/>
      <c r="Y45" s="39">
        <f>[9]SpecGravity!E25</f>
        <v>0.59164699999999992</v>
      </c>
      <c r="Z45" s="27"/>
    </row>
    <row r="46" spans="1:26" ht="11.25" customHeight="1" x14ac:dyDescent="0.2">
      <c r="Y46" s="40"/>
    </row>
    <row r="47" spans="1:26" x14ac:dyDescent="0.2">
      <c r="A47" s="46" t="s">
        <v>58</v>
      </c>
      <c r="B47" s="19"/>
      <c r="C47" s="19"/>
      <c r="Y47" s="40"/>
    </row>
    <row r="48" spans="1:26" x14ac:dyDescent="0.2">
      <c r="A48" s="42" t="s">
        <v>14</v>
      </c>
      <c r="B48" s="43"/>
      <c r="Y48" s="40"/>
    </row>
    <row r="49" spans="3:25" x14ac:dyDescent="0.2">
      <c r="C49" s="44" t="s">
        <v>14</v>
      </c>
    </row>
    <row r="51" spans="3:25" x14ac:dyDescent="0.2">
      <c r="Y51" s="40"/>
    </row>
    <row r="52" spans="3:25" x14ac:dyDescent="0.2">
      <c r="Y52" s="40"/>
    </row>
  </sheetData>
  <mergeCells count="56">
    <mergeCell ref="A16:C16"/>
    <mergeCell ref="Y13:Z13"/>
    <mergeCell ref="F14:G14"/>
    <mergeCell ref="I14:J14"/>
    <mergeCell ref="L14:M14"/>
    <mergeCell ref="O14:Q14"/>
    <mergeCell ref="R14:T14"/>
    <mergeCell ref="U14:V14"/>
    <mergeCell ref="W14:X14"/>
    <mergeCell ref="Y14:Z14"/>
    <mergeCell ref="F13:G13"/>
    <mergeCell ref="I13:J13"/>
    <mergeCell ref="K13:N13"/>
    <mergeCell ref="O13:Q13"/>
    <mergeCell ref="R13:T13"/>
    <mergeCell ref="W13:X13"/>
    <mergeCell ref="Y10:Z10"/>
    <mergeCell ref="F12:G12"/>
    <mergeCell ref="I12:J12"/>
    <mergeCell ref="K12:N12"/>
    <mergeCell ref="O12:Q12"/>
    <mergeCell ref="R12:T12"/>
    <mergeCell ref="W12:X12"/>
    <mergeCell ref="Y12:Z12"/>
    <mergeCell ref="F10:J10"/>
    <mergeCell ref="L10:M10"/>
    <mergeCell ref="O10:Q10"/>
    <mergeCell ref="R10:T10"/>
    <mergeCell ref="U10:V10"/>
    <mergeCell ref="W10:X10"/>
    <mergeCell ref="W8:X8"/>
    <mergeCell ref="Y8:Z8"/>
    <mergeCell ref="F9:G9"/>
    <mergeCell ref="I9:J9"/>
    <mergeCell ref="L9:M9"/>
    <mergeCell ref="O9:Q9"/>
    <mergeCell ref="R9:S9"/>
    <mergeCell ref="U9:V9"/>
    <mergeCell ref="W9:X9"/>
    <mergeCell ref="Y9:Z9"/>
    <mergeCell ref="F8:G8"/>
    <mergeCell ref="I8:J8"/>
    <mergeCell ref="L8:M8"/>
    <mergeCell ref="O8:Q8"/>
    <mergeCell ref="R8:T8"/>
    <mergeCell ref="U8:V8"/>
    <mergeCell ref="A1:Z1"/>
    <mergeCell ref="A2:Z2"/>
    <mergeCell ref="A4:Z4"/>
    <mergeCell ref="F7:G7"/>
    <mergeCell ref="I7:J7"/>
    <mergeCell ref="L7:M7"/>
    <mergeCell ref="O7:Q7"/>
    <mergeCell ref="R7:T7"/>
    <mergeCell ref="W7:X7"/>
    <mergeCell ref="Y7:Z7"/>
  </mergeCells>
  <phoneticPr fontId="1" type="noConversion"/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Modery</dc:creator>
  <cp:lastModifiedBy>Borders, Chad</cp:lastModifiedBy>
  <cp:lastPrinted>2015-06-19T15:00:20Z</cp:lastPrinted>
  <dcterms:created xsi:type="dcterms:W3CDTF">1999-08-09T16:10:18Z</dcterms:created>
  <dcterms:modified xsi:type="dcterms:W3CDTF">2025-01-02T14:19:49Z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3826ce-7c18-471d-9596-93de5bae332e_Enabled">
    <vt:lpwstr>true</vt:lpwstr>
  </property>
  <property fmtid="{D5CDD505-2E9C-101B-9397-08002B2CF9AE}" pid="3" name="MSIP_Label_ed3826ce-7c18-471d-9596-93de5bae332e_SetDate">
    <vt:lpwstr>2022-10-05T17:42:00Z</vt:lpwstr>
  </property>
  <property fmtid="{D5CDD505-2E9C-101B-9397-08002B2CF9AE}" pid="4" name="MSIP_Label_ed3826ce-7c18-471d-9596-93de5bae332e_Method">
    <vt:lpwstr>Standard</vt:lpwstr>
  </property>
  <property fmtid="{D5CDD505-2E9C-101B-9397-08002B2CF9AE}" pid="5" name="MSIP_Label_ed3826ce-7c18-471d-9596-93de5bae332e_Name">
    <vt:lpwstr>Internal</vt:lpwstr>
  </property>
  <property fmtid="{D5CDD505-2E9C-101B-9397-08002B2CF9AE}" pid="6" name="MSIP_Label_ed3826ce-7c18-471d-9596-93de5bae332e_SiteId">
    <vt:lpwstr>c0a02e2d-1186-410a-8895-0a4a252ebf17</vt:lpwstr>
  </property>
  <property fmtid="{D5CDD505-2E9C-101B-9397-08002B2CF9AE}" pid="7" name="MSIP_Label_ed3826ce-7c18-471d-9596-93de5bae332e_ActionId">
    <vt:lpwstr>1d6fbbe5-60c8-49e0-9cd4-37b9c84fe127</vt:lpwstr>
  </property>
  <property fmtid="{D5CDD505-2E9C-101B-9397-08002B2CF9AE}" pid="8" name="MSIP_Label_ed3826ce-7c18-471d-9596-93de5bae332e_ContentBits">
    <vt:lpwstr>0</vt:lpwstr>
  </property>
</Properties>
</file>